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jptyo2611\Client_TYO\409168-02\800_PMO\07_事業化状況報告Excelシート\R5補正\"/>
    </mc:Choice>
  </mc:AlternateContent>
  <xr:revisionPtr revIDLastSave="0" documentId="13_ncr:1_{8FA33B32-E91E-4AF9-B4C4-C67502519A02}" xr6:coauthVersionLast="47" xr6:coauthVersionMax="47" xr10:uidLastSave="{00000000-0000-0000-0000-000000000000}"/>
  <workbookProtection workbookAlgorithmName="SHA-512" workbookHashValue="hN6dzUzFSd88aEppxdN9EXpU5cwImKNaITBiVdxcxYsEN3xIKkHl+zi4P23SqsJ22i5aqHq6KHNqGBa7zO5vJQ==" workbookSaltValue="6EKOsSRZNRcC/cdm0iZ0Yw==" workbookSpinCount="100000" lockStructure="1"/>
  <bookViews>
    <workbookView xWindow="-14220" yWindow="-16320" windowWidth="29040" windowHeight="15720" tabRatio="735" activeTab="1" xr2:uid="{A11A6737-7705-40D7-800D-37439176E835}"/>
  </bookViews>
  <sheets>
    <sheet name="【参考】報告時期一覧" sheetId="15" r:id="rId1"/>
    <sheet name="【個人】1回目＞計算用シート" sheetId="1" r:id="rId2"/>
    <sheet name="【個人】2回目＞計算用シート" sheetId="17" r:id="rId3"/>
    <sheet name="【個人】3回目＞計算用シート" sheetId="18" r:id="rId4"/>
    <sheet name="【個人】4回目＞計算用シート" sheetId="19" r:id="rId5"/>
    <sheet name="【個人】5回目＞計算用シート" sheetId="20" r:id="rId6"/>
    <sheet name="データ用 " sheetId="16" state="hidden" r:id="rId7"/>
    <sheet name="データ用" sheetId="5" state="hidden" r:id="rId8"/>
  </sheets>
  <externalReferences>
    <externalReference r:id="rId9"/>
    <externalReference r:id="rId10"/>
    <externalReference r:id="rId11"/>
    <externalReference r:id="rId12"/>
    <externalReference r:id="rId13"/>
  </externalReferences>
  <definedNames>
    <definedName name="_6次" localSheetId="2">'【個人】2回目＞計算用シート'!$L$21:$L$22</definedName>
    <definedName name="_6次" localSheetId="3">'【個人】3回目＞計算用シート'!$L$21:$L$22</definedName>
    <definedName name="_6次" localSheetId="4">'【個人】4回目＞計算用シート'!$L$21:$L$22</definedName>
    <definedName name="_6次" localSheetId="5">'【個人】5回目＞計算用シート'!$L$21:$L$22</definedName>
    <definedName name="_6次">'【個人】1回目＞計算用シート'!$L$21:$L$22</definedName>
    <definedName name="_7次" localSheetId="2">'【個人】2回目＞計算用シート'!$L$23:$L$24</definedName>
    <definedName name="_7次" localSheetId="3">'【個人】3回目＞計算用シート'!$L$23:$L$24</definedName>
    <definedName name="_7次" localSheetId="4">'【個人】4回目＞計算用シート'!$L$23:$L$24</definedName>
    <definedName name="_7次" localSheetId="5">'【個人】5回目＞計算用シート'!$L$23:$L$24</definedName>
    <definedName name="_7次">'【個人】1回目＞計算用シート'!$L$23:$L$24</definedName>
    <definedName name="_8_9次" localSheetId="2">'【個人】2回目＞計算用シート'!$L$25:$L$28</definedName>
    <definedName name="_8_9次" localSheetId="3">'【個人】3回目＞計算用シート'!$L$25:$L$28</definedName>
    <definedName name="_8_9次" localSheetId="4">'【個人】4回目＞計算用シート'!$L$25:$L$28</definedName>
    <definedName name="_8_9次" localSheetId="5">'【個人】5回目＞計算用シート'!$L$25:$L$28</definedName>
    <definedName name="_8_9次">'【個人】1回目＞計算用シート'!$L$25:$L$28</definedName>
    <definedName name="_Fill" hidden="1">'[1]14.9月分'!$AT$1028:$AT$1039</definedName>
    <definedName name="_xlnm._FilterDatabase" localSheetId="1" hidden="1">'【個人】1回目＞計算用シート'!#REF!</definedName>
    <definedName name="_xlnm._FilterDatabase" localSheetId="2" hidden="1">'【個人】2回目＞計算用シート'!#REF!</definedName>
    <definedName name="_xlnm._FilterDatabase" localSheetId="3" hidden="1">'【個人】3回目＞計算用シート'!#REF!</definedName>
    <definedName name="_xlnm._FilterDatabase" localSheetId="4" hidden="1">'【個人】4回目＞計算用シート'!#REF!</definedName>
    <definedName name="_xlnm._FilterDatabase" localSheetId="5" hidden="1">'【個人】5回目＞計算用シート'!#REF!</definedName>
    <definedName name="_Order1" hidden="1">255</definedName>
    <definedName name="_Order2" hidden="1">0</definedName>
    <definedName name="_Regression_X" hidden="1">#REF!</definedName>
    <definedName name="_regression_xx" hidden="1">#REF!</definedName>
    <definedName name="ＡＡ" hidden="1">#REF!</definedName>
    <definedName name="aaaaaa" hidden="1">#REF!</definedName>
    <definedName name="ab" hidden="1">#REF!</definedName>
    <definedName name="AS2DocOpenMode" hidden="1">"AS2DocumentEdit"</definedName>
    <definedName name="AS2HasNoAutoHeaderFooter" hidden="1">" "</definedName>
    <definedName name="BBBB" hidden="1">#REF!</definedName>
    <definedName name="CIQWBGuid" hidden="1">"全体図_公募要領_公募要領別紙_交付規程_v01.xlsx"</definedName>
    <definedName name="DA_1484785852300000076" hidden="1" xml:space="preserve">     '[2]1'!$H$12</definedName>
    <definedName name="DA_1484785852300000082" hidden="1" xml:space="preserve">     '[2]1'!$H$21</definedName>
    <definedName name="DA_1484785852300000087" hidden="1" xml:space="preserve">     '[2]1'!$H$23</definedName>
    <definedName name="DA_1484785852300000092" hidden="1" xml:space="preserve">     '[2]1'!$H$25</definedName>
    <definedName name="DA_1484785852300000096" hidden="1" xml:space="preserve">     '[2]1'!$H$27</definedName>
    <definedName name="DA_1484785852300000102" hidden="1" xml:space="preserve">     '[2]8'!$H$189</definedName>
    <definedName name="DA_1484785852300000110" hidden="1" xml:space="preserve">     '[2]2'!$C$30</definedName>
    <definedName name="DA_1484785852300000115" hidden="1" xml:space="preserve">     '[2]2'!$C$31</definedName>
    <definedName name="DA_1484785852300000120" hidden="1" xml:space="preserve">     '[2]20'!$I$82</definedName>
    <definedName name="DA_1484785852300000147" hidden="1" xml:space="preserve">     '[2]20'!$I$88</definedName>
    <definedName name="DA_1614437446400000076" hidden="1" xml:space="preserve">     [2]INDEX!$J$11</definedName>
    <definedName name="DA_1614437446400000078" hidden="1" xml:space="preserve">     '[2]5'!$E$7</definedName>
    <definedName name="DA_1614437446400000084" hidden="1" xml:space="preserve">     [2]INDEX!$J$15</definedName>
    <definedName name="DA_1614437446400000088" hidden="1" xml:space="preserve">     [2]INDEX!$J$17</definedName>
    <definedName name="DA_1614437446400000092" hidden="1" xml:space="preserve">     [2]INDEX!$J$19</definedName>
    <definedName name="DA_1614437446400000102" hidden="1" xml:space="preserve">     [2]INDEX!$J$18</definedName>
    <definedName name="DA_1614437446400000106" hidden="1" xml:space="preserve">     [2]INDEX!$J$16</definedName>
    <definedName name="DA_1614437446400000110" hidden="1" xml:space="preserve">     [2]INDEX!$J$31</definedName>
    <definedName name="DA_1614437446400000114" hidden="1" xml:space="preserve">     [2]INDEX!$J$21</definedName>
    <definedName name="DA_1614437446400000118" hidden="1" xml:space="preserve">     [2]INDEX!$J$20</definedName>
    <definedName name="DA_1614437446400000135" hidden="1" xml:space="preserve">     [2]INDEX!$J$13</definedName>
    <definedName name="DA_1614437446400000139" hidden="1" xml:space="preserve">     [2]INDEX!$J$33</definedName>
    <definedName name="DD" hidden="1">#REF!</definedName>
    <definedName name="DUMMY" hidden="1">#REF!</definedName>
    <definedName name="EE" hidden="1">#REF!</definedName>
    <definedName name="erer" hidden="1">'[3]2'!#REF!</definedName>
    <definedName name="erre" hidden="1">'[3]1'!#REF!</definedName>
    <definedName name="ffere" hidden="1">'[3]8'!#REF!</definedName>
    <definedName name="ｆｆｆ" hidden="1">#REF!</definedName>
    <definedName name="fgfg" hidden="1">'[4]1'!#REF!</definedName>
    <definedName name="ｇ" hidden="1">#REF!</definedName>
    <definedName name="ＧＷメッセージ一覧" hidden="1">#REF!</definedName>
    <definedName name="henkou" hidden="1">#REF!</definedName>
    <definedName name="henkou2" hidden="1">#REF!</definedName>
    <definedName name="henkou3" hidden="1">#REF!</definedName>
    <definedName name="henkou4" hidden="1">#REF!</definedName>
    <definedName name="Ｉ" hidden="1">#REF!</definedName>
    <definedName name="IQ_DNTM" hidden="1">700000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MTD" hidden="1">800000</definedName>
    <definedName name="IQ_NAMES_REVISION_DATE_" hidden="1">"10/09/2020 01:39:23"</definedName>
    <definedName name="IQ_QTD" hidden="1">750000</definedName>
    <definedName name="IQ_TODAY" hidden="1">0</definedName>
    <definedName name="IQ_YTDMONTH" hidden="1">130000</definedName>
    <definedName name="ｊ" hidden="1">#REF!</definedName>
    <definedName name="ｋ" hidden="1">#REF!</definedName>
    <definedName name="ｋｋ" hidden="1">#REF!</definedName>
    <definedName name="ｌ" hidden="1">#REF!</definedName>
    <definedName name="ｍ" hidden="1">#REF!</definedName>
    <definedName name="ＭＭＭＭ" hidden="1">#REF!</definedName>
    <definedName name="ｎ" hidden="1">#REF!</definedName>
    <definedName name="ｐ" hidden="1">#REF!</definedName>
    <definedName name="ＰＰ" hidden="1">#REF!</definedName>
    <definedName name="_xlnm.Print_Area" localSheetId="1">'【個人】1回目＞計算用シート'!$A$1:$I$198</definedName>
    <definedName name="_xlnm.Print_Area" localSheetId="2">'【個人】2回目＞計算用シート'!$A$1:$I$179</definedName>
    <definedName name="_xlnm.Print_Area" localSheetId="3">'【個人】3回目＞計算用シート'!$A$1:$I$179</definedName>
    <definedName name="_xlnm.Print_Area" localSheetId="4">'【個人】4回目＞計算用シート'!$A$1:$I$179</definedName>
    <definedName name="_xlnm.Print_Area" localSheetId="5">'【個人】5回目＞計算用シート'!$A$1:$I$179</definedName>
    <definedName name="ｑ" hidden="1">#REF!</definedName>
    <definedName name="RD検証" hidden="1">#REF!</definedName>
    <definedName name="rerere" hidden="1">#REF!</definedName>
    <definedName name="s" hidden="1">#REF!</definedName>
    <definedName name="SD" hidden="1">#REF!</definedName>
    <definedName name="ＳＳＳ" hidden="1">#REF!</definedName>
    <definedName name="test" hidden="1">#REF!</definedName>
    <definedName name="TextRefCopyRangeCount" hidden="1">13</definedName>
    <definedName name="u" hidden="1">#REF!</definedName>
    <definedName name="ｖ" hidden="1">#REF!</definedName>
    <definedName name="wrn.Aging._.and._.Trend._.Analysis." localSheetId="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hidden="1">#REF!</definedName>
    <definedName name="x" hidden="1">#REF!</definedName>
    <definedName name="XREF_COLUMN_1" hidden="1">#REF!</definedName>
    <definedName name="XREF_COLUMN_11" hidden="1">#REF!</definedName>
    <definedName name="XREF_COLUMN_13" hidden="1">'[2]20'!#REF!</definedName>
    <definedName name="XREF_COLUMN_14" hidden="1">'[2]2'!#REF!</definedName>
    <definedName name="XREF_COLUMN_15" hidden="1">#REF!</definedName>
    <definedName name="XREF_COLUMN_16" hidden="1">#REF!</definedName>
    <definedName name="XREF_COLUMN_17" hidden="1">'[3]1'!#REF!</definedName>
    <definedName name="XREF_COLUMN_18" hidden="1">'[3]8'!#REF!</definedName>
    <definedName name="XREF_COLUMN_2" hidden="1">#REF!</definedName>
    <definedName name="XREF_COLUMN_3" hidden="1">'[4]1'!#REF!</definedName>
    <definedName name="XREF_COLUMN_4" hidden="1">'[3]1'!#REF!</definedName>
    <definedName name="XREF_COLUMN_5" hidden="1">'[3]2'!#REF!</definedName>
    <definedName name="XREF_COLUMN_7" hidden="1">'[4]1'!#REF!</definedName>
    <definedName name="XREF_COLUMN_8" hidden="1">#REF!</definedName>
    <definedName name="XREF_COLUMN_9" hidden="1">#REF!</definedName>
    <definedName name="XRefActiveRow" hidden="1">#REF!</definedName>
    <definedName name="XRefColumnsCount" hidden="1">12</definedName>
    <definedName name="XRefCopy10Row" hidden="1">#REF!</definedName>
    <definedName name="XRefCopy11Row" hidden="1">#REF!</definedName>
    <definedName name="XRefCopy12" hidden="1">'[2]2'!#REF!</definedName>
    <definedName name="XRefCopy12Row" hidden="1">#REF!</definedName>
    <definedName name="XRefCopy13" hidden="1">#REF!</definedName>
    <definedName name="XRefCopy13Row" hidden="1">#REF!</definedName>
    <definedName name="XRefCopy14Row" hidden="1">#REF!</definedName>
    <definedName name="XRefCopy15Row" hidden="1">#REF!</definedName>
    <definedName name="XRefCopy16Row" hidden="1">#REF!</definedName>
    <definedName name="XRefCopy17Row" hidden="1">#REF!</definedName>
    <definedName name="XRefCopy18Row" hidden="1">#REF!</definedName>
    <definedName name="XRefCopy19Row" hidden="1">#REF!</definedName>
    <definedName name="XRefCopy1Row" hidden="1">#REF!</definedName>
    <definedName name="XRefCopy20Row" hidden="1">#REF!</definedName>
    <definedName name="XRefCopy21Row" hidden="1">#REF!</definedName>
    <definedName name="XRefCopy22Row" hidden="1">#REF!</definedName>
    <definedName name="XRefCopy23Row" hidden="1">#REF!</definedName>
    <definedName name="XRefCopy24Row" hidden="1">#REF!</definedName>
    <definedName name="XRefCopy25Row" hidden="1">#REF!</definedName>
    <definedName name="XRefCopy26Row" hidden="1">#REF!</definedName>
    <definedName name="XRefCopy27Row" hidden="1">#REF!</definedName>
    <definedName name="XRefCopy28Row" hidden="1">#REF!</definedName>
    <definedName name="XRefCopy29Row" hidden="1">#REF!</definedName>
    <definedName name="XRefCopy2Row" hidden="1">#REF!</definedName>
    <definedName name="XRefCopy30Row" hidden="1">#REF!</definedName>
    <definedName name="XRefCopy31" hidden="1">'[2]5'!#REF!</definedName>
    <definedName name="XRefCopy31Row" hidden="1">#REF!</definedName>
    <definedName name="XRefCopy32" hidden="1">'[2]5'!#REF!</definedName>
    <definedName name="XRefCopy32Row" hidden="1">#REF!</definedName>
    <definedName name="XRefCopy33Row" hidden="1">#REF!</definedName>
    <definedName name="XRefCopy34Row" hidden="1">#REF!</definedName>
    <definedName name="XRefCopy35Row" hidden="1">#REF!</definedName>
    <definedName name="XRefCopy36Row" hidden="1">#REF!</definedName>
    <definedName name="XRefCopy37Row" hidden="1">#REF!</definedName>
    <definedName name="XRefCopy38Row" hidden="1">#REF!</definedName>
    <definedName name="XRefCopy39Row" hidden="1">#REF!</definedName>
    <definedName name="XRefCopy3Row" hidden="1">#REF!</definedName>
    <definedName name="XRefCopy40Row" hidden="1">#REF!</definedName>
    <definedName name="XRefCopy41Row" hidden="1">#REF!</definedName>
    <definedName name="XRefCopy42Row" hidden="1">#REF!</definedName>
    <definedName name="XRefCopy43Row" hidden="1">#REF!</definedName>
    <definedName name="XRefCopy44Row" hidden="1">#REF!</definedName>
    <definedName name="XRefCopy45Row" hidden="1">#REF!</definedName>
    <definedName name="XRefCopy46Row" hidden="1">#REF!</definedName>
    <definedName name="XRefCopy47Row" hidden="1">#REF!</definedName>
    <definedName name="XRefCopy48Row" hidden="1">#REF!</definedName>
    <definedName name="XRefCopy49Row" hidden="1">#REF!</definedName>
    <definedName name="XRefCopy4Row" hidden="1">#REF!</definedName>
    <definedName name="XRefCopy5" hidden="1">#REF!</definedName>
    <definedName name="XRefCopy50Row" hidden="1">#REF!</definedName>
    <definedName name="XRefCopy51Row" hidden="1">#REF!</definedName>
    <definedName name="XRefCopy52Row" hidden="1">#REF!</definedName>
    <definedName name="XRefCopy53Row" hidden="1">#REF!</definedName>
    <definedName name="XRefCopy54Row" hidden="1">#REF!</definedName>
    <definedName name="XRefCopy5Row" hidden="1">#REF!</definedName>
    <definedName name="XRefCopy6" hidden="1">#REF!</definedName>
    <definedName name="XRefCopy6Row" hidden="1">#REF!</definedName>
    <definedName name="XRefCopy7Row" hidden="1">#REF!</definedName>
    <definedName name="XRefCopy8Row" hidden="1">#REF!</definedName>
    <definedName name="XRefCopy9Row" hidden="1">#REF!</definedName>
    <definedName name="XRefCopyRangeCount" hidden="1">18</definedName>
    <definedName name="XRefPaste1" hidden="1">#REF!</definedName>
    <definedName name="XRefPaste10Row" hidden="1">#REF!</definedName>
    <definedName name="XRefPaste11Row" hidden="1">#REF!</definedName>
    <definedName name="XRefPaste12" hidden="1">'[3]2'!#REF!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Row" hidden="1">#REF!</definedName>
    <definedName name="XRefPaste16" hidden="1">'[2]20'!#REF!</definedName>
    <definedName name="XRefPaste16Row" hidden="1">#REF!</definedName>
    <definedName name="XRefPaste17Row"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2" hidden="1">'[2]2'!#REF!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Row" hidden="1">#REF!</definedName>
    <definedName name="XRefPaste26Row" hidden="1">#REF!</definedName>
    <definedName name="XRefPaste27Row" hidden="1">#REF!</definedName>
    <definedName name="XRefPaste28Row" hidden="1">#REF!</definedName>
    <definedName name="XRefPaste29" hidden="1">'[2]2'!#REF!</definedName>
    <definedName name="XRefPaste29Row" hidden="1">#REF!</definedName>
    <definedName name="XRefPaste2Row" hidden="1">#REF!</definedName>
    <definedName name="XRefPaste3" hidden="1">#REF!</definedName>
    <definedName name="XRefPaste30" hidden="1">'[5]3'!#REF!</definedName>
    <definedName name="XRefPaste30Row" hidden="1">#REF!</definedName>
    <definedName name="XRefPaste31Row" hidden="1">#REF!</definedName>
    <definedName name="XRefPaste32Row" hidden="1">#REF!</definedName>
    <definedName name="XRefPaste33Row" hidden="1">#REF!</definedName>
    <definedName name="XRefPaste34Row" hidden="1">#REF!</definedName>
    <definedName name="XRefPaste35Row" hidden="1">#REF!</definedName>
    <definedName name="XRefPaste36Row" hidden="1">#REF!</definedName>
    <definedName name="XRefPaste37Row" hidden="1">#REF!</definedName>
    <definedName name="XRefPaste3Row" hidden="1">#REF!</definedName>
    <definedName name="XRefPaste4Row" hidden="1">#REF!</definedName>
    <definedName name="XRefPaste5Row" hidden="1">#REF!</definedName>
    <definedName name="XRefPaste6Row" hidden="1">#REF!</definedName>
    <definedName name="XRefPaste7Row" hidden="1">#REF!</definedName>
    <definedName name="XRefPaste8Row" hidden="1">#REF!</definedName>
    <definedName name="XRefPaste9Row" hidden="1">#REF!</definedName>
    <definedName name="XRefPasteRangeCount" hidden="1">14</definedName>
    <definedName name="ｘｘｘ" hidden="1">#REF!</definedName>
    <definedName name="ｘｘｘｘｘｘｘｘｘｘｘｘｘｘ" hidden="1">#REF!</definedName>
    <definedName name="ｙ" hidden="1">#REF!</definedName>
    <definedName name="ｚ" hidden="1">#REF!</definedName>
    <definedName name="ZZZ" hidden="1">#REF!</definedName>
    <definedName name="あああ" hidden="1">#REF!</definedName>
    <definedName name="ああああ" hidden="1">#REF!</definedName>
    <definedName name="サンプル" hidden="1">#REF!</definedName>
    <definedName name="タスクドキュメント１" hidden="1">#REF!</definedName>
    <definedName name="プレーヤー区分" hidden="1">#REF!</definedName>
    <definedName name="安藤" hidden="1">#REF!</definedName>
    <definedName name="改ページ" hidden="1">#REF!</definedName>
    <definedName name="外部ユーザ入力情報新" hidden="1">#REF!</definedName>
    <definedName name="関連表" hidden="1">#REF!</definedName>
    <definedName name="共通部" hidden="1">#REF!</definedName>
    <definedName name="更新履歴" hidden="1">#REF!</definedName>
    <definedName name="項目条件" hidden="1">#REF!</definedName>
    <definedName name="参考出力イメージ" hidden="1">#REF!</definedName>
    <definedName name="資料" hidden="1">#REF!</definedName>
    <definedName name="住所区分" hidden="1">#REF!</definedName>
    <definedName name="詳細" hidden="1">#REF!</definedName>
    <definedName name="束原" hidden="1">#REF!</definedName>
    <definedName name="汎用共通部" hidden="1">#REF!</definedName>
    <definedName name="表1"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5" i="1" l="1"/>
  <c r="A1" i="20"/>
  <c r="A1" i="19"/>
  <c r="A1" i="18"/>
  <c r="A1" i="17"/>
  <c r="C196" i="1"/>
  <c r="C197" i="1"/>
  <c r="C195" i="1"/>
  <c r="C181" i="1"/>
  <c r="C180" i="1"/>
  <c r="C179" i="1"/>
  <c r="D148" i="18" l="1"/>
  <c r="D146" i="18"/>
  <c r="D149" i="19"/>
  <c r="D148" i="19"/>
  <c r="D146" i="19"/>
  <c r="D149" i="20"/>
  <c r="D148" i="20"/>
  <c r="D146" i="20"/>
  <c r="D149" i="18"/>
  <c r="D149" i="17"/>
  <c r="D148" i="17"/>
  <c r="D146" i="17"/>
  <c r="D149" i="1"/>
  <c r="D148" i="1"/>
  <c r="D146" i="1"/>
  <c r="B143" i="1" l="1"/>
  <c r="C176" i="20"/>
  <c r="C177" i="20"/>
  <c r="C175" i="20"/>
  <c r="C170" i="20"/>
  <c r="C171" i="20"/>
  <c r="C169" i="20"/>
  <c r="C163" i="20"/>
  <c r="C164" i="20"/>
  <c r="Q161" i="20" s="1"/>
  <c r="C162" i="20"/>
  <c r="C147" i="20"/>
  <c r="C148" i="20"/>
  <c r="C149" i="20"/>
  <c r="C146" i="20"/>
  <c r="C126" i="20"/>
  <c r="C127" i="20"/>
  <c r="C131" i="20"/>
  <c r="C132" i="20"/>
  <c r="C133" i="20"/>
  <c r="C134" i="20"/>
  <c r="C135" i="20"/>
  <c r="C136" i="20"/>
  <c r="C137" i="20"/>
  <c r="C139" i="20"/>
  <c r="C125" i="20"/>
  <c r="R163" i="20"/>
  <c r="Q163" i="20"/>
  <c r="D150" i="20"/>
  <c r="D128" i="20" s="1"/>
  <c r="D125" i="20"/>
  <c r="D126" i="20"/>
  <c r="D132" i="20"/>
  <c r="D136" i="20"/>
  <c r="D137" i="20"/>
  <c r="B142" i="20"/>
  <c r="C116" i="20"/>
  <c r="C118" i="20" s="1"/>
  <c r="D116" i="20"/>
  <c r="D118" i="20"/>
  <c r="D135" i="20" s="1"/>
  <c r="C105" i="20"/>
  <c r="D105" i="20"/>
  <c r="C106" i="20"/>
  <c r="D106" i="20"/>
  <c r="C108" i="20"/>
  <c r="D108" i="20"/>
  <c r="C100" i="20"/>
  <c r="D100" i="20"/>
  <c r="D131" i="20" s="1"/>
  <c r="C90" i="20"/>
  <c r="C78" i="20"/>
  <c r="D78" i="20"/>
  <c r="C79" i="20"/>
  <c r="D79" i="20"/>
  <c r="C81" i="20"/>
  <c r="D81" i="20"/>
  <c r="C70" i="20"/>
  <c r="C85" i="20" s="1"/>
  <c r="C71" i="20"/>
  <c r="C87" i="20" s="1"/>
  <c r="C61" i="20"/>
  <c r="C62" i="20"/>
  <c r="C88" i="20" s="1"/>
  <c r="C63" i="20"/>
  <c r="C64" i="20"/>
  <c r="C65" i="20"/>
  <c r="C66" i="20"/>
  <c r="C86" i="20" s="1"/>
  <c r="C46" i="20"/>
  <c r="D46" i="20"/>
  <c r="D127" i="20" s="1"/>
  <c r="E46" i="20"/>
  <c r="G46" i="20"/>
  <c r="G48" i="20" s="1"/>
  <c r="G51" i="20" s="1"/>
  <c r="G53" i="20" s="1"/>
  <c r="C48" i="20"/>
  <c r="C51" i="20" s="1"/>
  <c r="D48" i="20"/>
  <c r="D51" i="20" s="1"/>
  <c r="D53" i="20" s="1"/>
  <c r="E48" i="20"/>
  <c r="E51" i="20" s="1"/>
  <c r="E53" i="20" s="1"/>
  <c r="E56" i="20"/>
  <c r="C10" i="20"/>
  <c r="E165" i="20" s="1"/>
  <c r="C11" i="20"/>
  <c r="C12" i="20"/>
  <c r="C13" i="20"/>
  <c r="C16" i="20"/>
  <c r="C18" i="20"/>
  <c r="C19" i="20"/>
  <c r="C176" i="19"/>
  <c r="R163" i="19" s="1"/>
  <c r="C177" i="19"/>
  <c r="C175" i="19"/>
  <c r="C170" i="19"/>
  <c r="C171" i="19"/>
  <c r="C169" i="19"/>
  <c r="C163" i="19"/>
  <c r="C164" i="19"/>
  <c r="C162" i="19"/>
  <c r="C147" i="19"/>
  <c r="C148" i="19"/>
  <c r="C149" i="19"/>
  <c r="C146" i="19"/>
  <c r="C150" i="19" s="1"/>
  <c r="C126" i="19"/>
  <c r="C127" i="19"/>
  <c r="C131" i="19"/>
  <c r="C132" i="19"/>
  <c r="C133" i="19"/>
  <c r="C134" i="19"/>
  <c r="C135" i="19"/>
  <c r="C136" i="19"/>
  <c r="C137" i="19"/>
  <c r="C139" i="19"/>
  <c r="C125" i="19"/>
  <c r="D150" i="19"/>
  <c r="D128" i="19" s="1"/>
  <c r="C128" i="20" s="1"/>
  <c r="D125" i="19"/>
  <c r="D126" i="19"/>
  <c r="D132" i="19"/>
  <c r="D137" i="19"/>
  <c r="B142" i="19"/>
  <c r="C116" i="19"/>
  <c r="C118" i="19" s="1"/>
  <c r="D116" i="19"/>
  <c r="D118" i="19" s="1"/>
  <c r="D135" i="19" s="1"/>
  <c r="C105" i="19"/>
  <c r="D105" i="19"/>
  <c r="C106" i="19"/>
  <c r="D106" i="19"/>
  <c r="C108" i="19"/>
  <c r="D108" i="19"/>
  <c r="C100" i="19"/>
  <c r="D100" i="19"/>
  <c r="D131" i="19" s="1"/>
  <c r="C86" i="19"/>
  <c r="C89" i="19" s="1"/>
  <c r="C90" i="19"/>
  <c r="C78" i="19"/>
  <c r="D78" i="19"/>
  <c r="C79" i="19"/>
  <c r="D79" i="19"/>
  <c r="C81" i="19"/>
  <c r="D81" i="19"/>
  <c r="C70" i="19"/>
  <c r="C85" i="19" s="1"/>
  <c r="C71" i="19"/>
  <c r="C87" i="19" s="1"/>
  <c r="C61" i="19"/>
  <c r="C62" i="19"/>
  <c r="C88" i="19" s="1"/>
  <c r="C63" i="19"/>
  <c r="C64" i="19"/>
  <c r="C65" i="19"/>
  <c r="C66" i="19"/>
  <c r="C46" i="19"/>
  <c r="D46" i="19"/>
  <c r="D127" i="19" s="1"/>
  <c r="E46" i="19"/>
  <c r="G46" i="19"/>
  <c r="C48" i="19"/>
  <c r="C51" i="19" s="1"/>
  <c r="D48" i="19"/>
  <c r="D51" i="19" s="1"/>
  <c r="D53" i="19" s="1"/>
  <c r="E48" i="19"/>
  <c r="E51" i="19" s="1"/>
  <c r="E53" i="19" s="1"/>
  <c r="G48" i="19"/>
  <c r="G51" i="19" s="1"/>
  <c r="G53" i="19" s="1"/>
  <c r="E56" i="19"/>
  <c r="C10" i="19"/>
  <c r="E165" i="19" s="1"/>
  <c r="C11" i="19"/>
  <c r="C12" i="19"/>
  <c r="C13" i="19"/>
  <c r="C16" i="19"/>
  <c r="C18" i="19"/>
  <c r="C19" i="19"/>
  <c r="C176" i="18"/>
  <c r="R163" i="18" s="1"/>
  <c r="C177" i="18"/>
  <c r="C175" i="18"/>
  <c r="C170" i="18"/>
  <c r="Q163" i="18" s="1"/>
  <c r="C171" i="18"/>
  <c r="C169" i="18"/>
  <c r="C163" i="18"/>
  <c r="C164" i="18"/>
  <c r="C162" i="18"/>
  <c r="C133" i="18"/>
  <c r="C134" i="18"/>
  <c r="C139" i="18"/>
  <c r="C147" i="18"/>
  <c r="C148" i="18"/>
  <c r="C149" i="18"/>
  <c r="C146" i="18"/>
  <c r="D150" i="18"/>
  <c r="D128" i="18" s="1"/>
  <c r="C128" i="19" s="1"/>
  <c r="D125" i="18"/>
  <c r="D126" i="18"/>
  <c r="D131" i="18"/>
  <c r="D137" i="18"/>
  <c r="B142" i="18"/>
  <c r="C116" i="18"/>
  <c r="D116" i="18"/>
  <c r="D118" i="18" s="1"/>
  <c r="D135" i="18" s="1"/>
  <c r="C118" i="18"/>
  <c r="C105" i="18"/>
  <c r="D105" i="18"/>
  <c r="C106" i="18"/>
  <c r="D106" i="18"/>
  <c r="C108" i="18"/>
  <c r="D108" i="18"/>
  <c r="D132" i="18" s="1"/>
  <c r="C100" i="18"/>
  <c r="D100" i="18"/>
  <c r="C90" i="18"/>
  <c r="C78" i="18"/>
  <c r="D78" i="18"/>
  <c r="C79" i="18"/>
  <c r="D79" i="18"/>
  <c r="C81" i="18"/>
  <c r="D81" i="18"/>
  <c r="C70" i="18"/>
  <c r="C85" i="18" s="1"/>
  <c r="C71" i="18"/>
  <c r="C87" i="18" s="1"/>
  <c r="C61" i="18"/>
  <c r="C86" i="18" s="1"/>
  <c r="C62" i="18"/>
  <c r="C88" i="18" s="1"/>
  <c r="C63" i="18"/>
  <c r="C64" i="18"/>
  <c r="C65" i="18"/>
  <c r="C66" i="18"/>
  <c r="C46" i="18"/>
  <c r="C48" i="18" s="1"/>
  <c r="D46" i="18"/>
  <c r="D127" i="18" s="1"/>
  <c r="E46" i="18"/>
  <c r="E48" i="18" s="1"/>
  <c r="E51" i="18" s="1"/>
  <c r="E53" i="18" s="1"/>
  <c r="G46" i="18"/>
  <c r="G48" i="18" s="1"/>
  <c r="G51" i="18" s="1"/>
  <c r="G53" i="18" s="1"/>
  <c r="E56" i="18"/>
  <c r="C10" i="18"/>
  <c r="E165" i="18" s="1"/>
  <c r="C11" i="18"/>
  <c r="C12" i="18"/>
  <c r="C13" i="18"/>
  <c r="C16" i="18"/>
  <c r="C18" i="18"/>
  <c r="C19" i="18"/>
  <c r="R163" i="1"/>
  <c r="Q163" i="1"/>
  <c r="R161" i="1"/>
  <c r="Q161" i="1"/>
  <c r="O162" i="1"/>
  <c r="B142" i="17"/>
  <c r="C116" i="17"/>
  <c r="C150" i="1"/>
  <c r="D150" i="1"/>
  <c r="C177" i="17"/>
  <c r="R163" i="17" s="1"/>
  <c r="C176" i="17"/>
  <c r="C171" i="17"/>
  <c r="C170" i="17"/>
  <c r="Q163" i="17" s="1"/>
  <c r="C169" i="17"/>
  <c r="C164" i="17"/>
  <c r="C163" i="17"/>
  <c r="C162" i="17"/>
  <c r="C149" i="17"/>
  <c r="C148" i="17"/>
  <c r="C147" i="17"/>
  <c r="C146" i="17"/>
  <c r="C139" i="17"/>
  <c r="C134" i="17"/>
  <c r="C133" i="17"/>
  <c r="C71" i="17"/>
  <c r="C87" i="17" s="1"/>
  <c r="C70" i="17"/>
  <c r="C85" i="17" s="1"/>
  <c r="C19" i="17"/>
  <c r="C18" i="17"/>
  <c r="C16" i="17"/>
  <c r="C13" i="17"/>
  <c r="C12" i="17"/>
  <c r="C11" i="17"/>
  <c r="C10" i="17"/>
  <c r="E165" i="17" s="1"/>
  <c r="D137" i="17"/>
  <c r="C137" i="18" s="1"/>
  <c r="D150" i="17"/>
  <c r="D128" i="17" s="1"/>
  <c r="D126" i="17"/>
  <c r="C126" i="18" s="1"/>
  <c r="D125" i="17"/>
  <c r="C125" i="18" s="1"/>
  <c r="D116" i="17"/>
  <c r="D118" i="17" s="1"/>
  <c r="D135" i="17" s="1"/>
  <c r="C135" i="18" s="1"/>
  <c r="D106" i="17"/>
  <c r="C106" i="17"/>
  <c r="D105" i="17"/>
  <c r="D108" i="17" s="1"/>
  <c r="D132" i="17" s="1"/>
  <c r="C132" i="18" s="1"/>
  <c r="C105" i="17"/>
  <c r="D100" i="17"/>
  <c r="D131" i="17" s="1"/>
  <c r="C131" i="18" s="1"/>
  <c r="C100" i="17"/>
  <c r="C90" i="17"/>
  <c r="D81" i="17"/>
  <c r="C81" i="17"/>
  <c r="D78" i="17"/>
  <c r="C78" i="17"/>
  <c r="C66" i="17"/>
  <c r="C65" i="17"/>
  <c r="C64" i="17"/>
  <c r="C63" i="17"/>
  <c r="C62" i="17"/>
  <c r="C61" i="17"/>
  <c r="E56" i="17"/>
  <c r="G46" i="17"/>
  <c r="G48" i="17" s="1"/>
  <c r="G51" i="17" s="1"/>
  <c r="G53" i="17" s="1"/>
  <c r="E46" i="17"/>
  <c r="E48" i="17" s="1"/>
  <c r="E51" i="17" s="1"/>
  <c r="E53" i="17" s="1"/>
  <c r="D46" i="17"/>
  <c r="D79" i="17" s="1"/>
  <c r="C46" i="17"/>
  <c r="C79" i="17" s="1"/>
  <c r="D13" i="1"/>
  <c r="R161" i="19" l="1"/>
  <c r="Q161" i="19"/>
  <c r="Q161" i="17"/>
  <c r="I5" i="1" a="1"/>
  <c r="I5" i="1" s="1"/>
  <c r="R161" i="17"/>
  <c r="O162" i="17"/>
  <c r="I5" i="17" s="1" a="1"/>
  <c r="I5" i="17" s="1"/>
  <c r="C91" i="19"/>
  <c r="C89" i="20"/>
  <c r="C91" i="20" s="1"/>
  <c r="D13" i="17"/>
  <c r="D13" i="19"/>
  <c r="I5" i="19" a="1"/>
  <c r="I5" i="19" s="1"/>
  <c r="D13" i="20"/>
  <c r="I5" i="20" a="1"/>
  <c r="I5" i="20" s="1"/>
  <c r="D13" i="18"/>
  <c r="D129" i="19"/>
  <c r="C129" i="20" s="1"/>
  <c r="C150" i="20"/>
  <c r="C150" i="18"/>
  <c r="C128" i="18"/>
  <c r="I7" i="18"/>
  <c r="I2" i="18" s="1"/>
  <c r="I7" i="19"/>
  <c r="I2" i="19" s="1"/>
  <c r="C80" i="20"/>
  <c r="C53" i="20"/>
  <c r="D129" i="20"/>
  <c r="I24" i="20"/>
  <c r="I3" i="20" s="1"/>
  <c r="O162" i="20"/>
  <c r="R161" i="20"/>
  <c r="I7" i="20"/>
  <c r="I2" i="20" s="1"/>
  <c r="Q163" i="19"/>
  <c r="C53" i="19"/>
  <c r="C80" i="19"/>
  <c r="D130" i="19"/>
  <c r="C130" i="20" s="1"/>
  <c r="D138" i="19"/>
  <c r="B141" i="19"/>
  <c r="I24" i="19"/>
  <c r="I3" i="19" s="1"/>
  <c r="O162" i="19"/>
  <c r="D136" i="19"/>
  <c r="Q161" i="18"/>
  <c r="C89" i="18"/>
  <c r="C91" i="18" s="1"/>
  <c r="D129" i="18"/>
  <c r="C129" i="19" s="1"/>
  <c r="C51" i="18"/>
  <c r="D48" i="18"/>
  <c r="D51" i="18" s="1"/>
  <c r="D53" i="18" s="1"/>
  <c r="O162" i="18"/>
  <c r="D136" i="18"/>
  <c r="R161" i="18"/>
  <c r="I5" i="18" s="1" a="1"/>
  <c r="I5" i="18" s="1"/>
  <c r="C108" i="17"/>
  <c r="C86" i="17"/>
  <c r="C88" i="17"/>
  <c r="C150" i="17"/>
  <c r="C48" i="17"/>
  <c r="C51" i="17" s="1"/>
  <c r="D127" i="17"/>
  <c r="D48" i="17"/>
  <c r="D51" i="17" s="1"/>
  <c r="D53" i="17" s="1"/>
  <c r="D136" i="17"/>
  <c r="C136" i="18" s="1"/>
  <c r="I7" i="17"/>
  <c r="I2" i="17" s="1"/>
  <c r="C118" i="17"/>
  <c r="D129" i="17" l="1"/>
  <c r="D130" i="17" s="1"/>
  <c r="C130" i="18" s="1"/>
  <c r="C127" i="18"/>
  <c r="D140" i="19"/>
  <c r="C140" i="20" s="1"/>
  <c r="C138" i="20"/>
  <c r="D138" i="17"/>
  <c r="C129" i="18"/>
  <c r="D130" i="20"/>
  <c r="D138" i="20"/>
  <c r="I24" i="18"/>
  <c r="I3" i="18" s="1"/>
  <c r="C53" i="18"/>
  <c r="C80" i="18"/>
  <c r="D130" i="18"/>
  <c r="D138" i="18"/>
  <c r="C138" i="19" s="1"/>
  <c r="D152" i="19" s="1"/>
  <c r="C89" i="17"/>
  <c r="C91" i="17" s="1"/>
  <c r="C53" i="17"/>
  <c r="I24" i="17" s="1"/>
  <c r="I3" i="17" s="1"/>
  <c r="C80" i="17"/>
  <c r="B141" i="18" l="1"/>
  <c r="C130" i="19"/>
  <c r="I93" i="19" s="1"/>
  <c r="I4" i="19" s="1"/>
  <c r="G1" i="19" s="1"/>
  <c r="D140" i="17"/>
  <c r="C140" i="18" s="1"/>
  <c r="C138" i="18"/>
  <c r="D152" i="18" s="1"/>
  <c r="B141" i="17"/>
  <c r="D140" i="20"/>
  <c r="D153" i="20" s="1"/>
  <c r="D152" i="20"/>
  <c r="B141" i="20"/>
  <c r="I93" i="20"/>
  <c r="I4" i="20" s="1"/>
  <c r="G1" i="20" s="1"/>
  <c r="D140" i="18"/>
  <c r="C140" i="19" s="1"/>
  <c r="D153" i="19" s="1"/>
  <c r="I93" i="18" l="1"/>
  <c r="I4" i="18" s="1"/>
  <c r="G1" i="18" s="1"/>
  <c r="D153" i="18"/>
  <c r="E191" i="1" l="1"/>
  <c r="C175" i="17" s="1"/>
  <c r="I7" i="1" l="1"/>
  <c r="I2" i="1" s="1"/>
  <c r="D175" i="1"/>
  <c r="C14" i="15"/>
  <c r="F14" i="15" s="1"/>
  <c r="I14" i="15" s="1"/>
  <c r="L14" i="15" s="1"/>
  <c r="O14" i="15" s="1"/>
  <c r="F13" i="15"/>
  <c r="I13" i="15" s="1"/>
  <c r="L13" i="15" s="1"/>
  <c r="O13" i="15" s="1"/>
  <c r="E13" i="15"/>
  <c r="H13" i="15" s="1"/>
  <c r="K13" i="15" s="1"/>
  <c r="N13" i="15" s="1"/>
  <c r="Q13" i="15" s="1"/>
  <c r="F11" i="15"/>
  <c r="I11" i="15" s="1"/>
  <c r="L11" i="15" s="1"/>
  <c r="O11" i="15" s="1"/>
  <c r="E11" i="15"/>
  <c r="H11" i="15" s="1"/>
  <c r="K11" i="15" s="1"/>
  <c r="N11" i="15" s="1"/>
  <c r="Q11" i="15" s="1"/>
  <c r="C11" i="15"/>
  <c r="C12" i="15" s="1"/>
  <c r="F10" i="15"/>
  <c r="I10" i="15" s="1"/>
  <c r="L10" i="15" s="1"/>
  <c r="O10" i="15" s="1"/>
  <c r="E10" i="15"/>
  <c r="H10" i="15" s="1"/>
  <c r="K10" i="15" s="1"/>
  <c r="N10" i="15" s="1"/>
  <c r="Q10" i="15" s="1"/>
  <c r="M7" i="15"/>
  <c r="P7" i="15" s="1"/>
  <c r="J7" i="15"/>
  <c r="G7" i="15"/>
  <c r="F7" i="15"/>
  <c r="I7" i="15" s="1"/>
  <c r="L7" i="15" s="1"/>
  <c r="O7" i="15" s="1"/>
  <c r="F12" i="15" l="1"/>
  <c r="I12" i="15" s="1"/>
  <c r="L12" i="15" s="1"/>
  <c r="O12" i="15" s="1"/>
  <c r="E12" i="15"/>
  <c r="H12" i="15" s="1"/>
  <c r="K12" i="15" s="1"/>
  <c r="N12" i="15" s="1"/>
  <c r="Q12" i="15" s="1"/>
  <c r="C15" i="15"/>
  <c r="E14" i="15"/>
  <c r="H14" i="15" s="1"/>
  <c r="K14" i="15" s="1"/>
  <c r="N14" i="15" s="1"/>
  <c r="Q14" i="15" s="1"/>
  <c r="C16" i="15" l="1"/>
  <c r="F15" i="15"/>
  <c r="I15" i="15" s="1"/>
  <c r="L15" i="15" s="1"/>
  <c r="O15" i="15" s="1"/>
  <c r="E15" i="15"/>
  <c r="H15" i="15" s="1"/>
  <c r="K15" i="15" s="1"/>
  <c r="N15" i="15" s="1"/>
  <c r="Q15" i="15" s="1"/>
  <c r="F16" i="15" l="1"/>
  <c r="I16" i="15" s="1"/>
  <c r="L16" i="15" s="1"/>
  <c r="O16" i="15" s="1"/>
  <c r="E16" i="15"/>
  <c r="H16" i="15" s="1"/>
  <c r="K16" i="15" s="1"/>
  <c r="N16" i="15" s="1"/>
  <c r="Q16" i="15" s="1"/>
  <c r="C17" i="15"/>
  <c r="F17" i="15" l="1"/>
  <c r="I17" i="15" s="1"/>
  <c r="L17" i="15" s="1"/>
  <c r="O17" i="15" s="1"/>
  <c r="E17" i="15"/>
  <c r="H17" i="15" s="1"/>
  <c r="K17" i="15" s="1"/>
  <c r="N17" i="15" s="1"/>
  <c r="Q17" i="15" s="1"/>
  <c r="C18" i="15"/>
  <c r="D106" i="1"/>
  <c r="C106" i="1"/>
  <c r="D105" i="1"/>
  <c r="C105" i="1"/>
  <c r="C66" i="1"/>
  <c r="C65" i="1"/>
  <c r="C128" i="1"/>
  <c r="F18" i="15" l="1"/>
  <c r="I18" i="15" s="1"/>
  <c r="L18" i="15" s="1"/>
  <c r="O18" i="15" s="1"/>
  <c r="C19" i="15"/>
  <c r="E18" i="15"/>
  <c r="H18" i="15" s="1"/>
  <c r="K18" i="15" s="1"/>
  <c r="N18" i="15" s="1"/>
  <c r="Q18" i="15" s="1"/>
  <c r="D128" i="1"/>
  <c r="C128" i="17" l="1"/>
  <c r="E19" i="15"/>
  <c r="H19" i="15" s="1"/>
  <c r="K19" i="15" s="1"/>
  <c r="N19" i="15" s="1"/>
  <c r="Q19" i="15" s="1"/>
  <c r="C20" i="15"/>
  <c r="F19" i="15"/>
  <c r="I19" i="15" s="1"/>
  <c r="L19" i="15" s="1"/>
  <c r="O19" i="15" s="1"/>
  <c r="C64" i="1"/>
  <c r="E20" i="15" l="1"/>
  <c r="H20" i="15" s="1"/>
  <c r="K20" i="15" s="1"/>
  <c r="N20" i="15" s="1"/>
  <c r="Q20" i="15" s="1"/>
  <c r="F20" i="15"/>
  <c r="I20" i="15" s="1"/>
  <c r="L20" i="15" s="1"/>
  <c r="O20" i="15" s="1"/>
  <c r="C21" i="15"/>
  <c r="D137" i="1"/>
  <c r="C137" i="17" l="1"/>
  <c r="F21" i="15"/>
  <c r="I21" i="15" s="1"/>
  <c r="L21" i="15" s="1"/>
  <c r="O21" i="15" s="1"/>
  <c r="E21" i="15"/>
  <c r="H21" i="15" s="1"/>
  <c r="K21" i="15" s="1"/>
  <c r="N21" i="15" s="1"/>
  <c r="Q21" i="15" s="1"/>
  <c r="C85" i="1"/>
  <c r="D81" i="1"/>
  <c r="D78" i="1"/>
  <c r="C81" i="1"/>
  <c r="C78" i="1"/>
  <c r="C127" i="1" l="1"/>
  <c r="C129" i="1" l="1"/>
  <c r="C130" i="1" s="1"/>
  <c r="D116" i="1"/>
  <c r="C116" i="1"/>
  <c r="C118" i="1" s="1"/>
  <c r="D126" i="1"/>
  <c r="D125" i="1"/>
  <c r="C125" i="17" s="1"/>
  <c r="C63" i="1"/>
  <c r="C62" i="1"/>
  <c r="C61" i="1"/>
  <c r="C90" i="1"/>
  <c r="C87" i="1"/>
  <c r="D100" i="1"/>
  <c r="D131" i="1" s="1"/>
  <c r="C100" i="1"/>
  <c r="B141" i="1" l="1"/>
  <c r="C131" i="17"/>
  <c r="C126" i="17"/>
  <c r="C88" i="1"/>
  <c r="C86" i="1"/>
  <c r="D118" i="1"/>
  <c r="D135" i="1" s="1"/>
  <c r="D136" i="1"/>
  <c r="C138" i="1"/>
  <c r="C108" i="1"/>
  <c r="D108" i="1"/>
  <c r="D132" i="1" s="1"/>
  <c r="C135" i="17" l="1"/>
  <c r="C136" i="17"/>
  <c r="C132" i="17"/>
  <c r="C140" i="1"/>
  <c r="E56" i="1"/>
  <c r="G46" i="1"/>
  <c r="G48" i="1" s="1"/>
  <c r="G51" i="1" s="1"/>
  <c r="G53" i="1" s="1"/>
  <c r="E46" i="1"/>
  <c r="E48" i="1" s="1"/>
  <c r="E51" i="1" s="1"/>
  <c r="E53" i="1" s="1"/>
  <c r="D46" i="1"/>
  <c r="C46" i="1"/>
  <c r="C79" i="1" l="1"/>
  <c r="D79" i="1"/>
  <c r="D127" i="1"/>
  <c r="C127" i="17" s="1"/>
  <c r="C48" i="1"/>
  <c r="D48" i="1"/>
  <c r="D51" i="1" s="1"/>
  <c r="D129" i="1" l="1"/>
  <c r="D53" i="1"/>
  <c r="C51" i="1"/>
  <c r="C53" i="1" s="1"/>
  <c r="D138" i="1" l="1"/>
  <c r="C129" i="17"/>
  <c r="I24" i="1"/>
  <c r="I3" i="1" s="1"/>
  <c r="D130" i="1"/>
  <c r="B142" i="1" s="1"/>
  <c r="C80" i="1"/>
  <c r="D152" i="1" l="1"/>
  <c r="D140" i="1"/>
  <c r="C140" i="17" s="1"/>
  <c r="D153" i="17" s="1"/>
  <c r="I93" i="1"/>
  <c r="I4" i="1" s="1"/>
  <c r="G1" i="1" s="1"/>
  <c r="C130" i="17"/>
  <c r="C138" i="17"/>
  <c r="D152" i="17" s="1"/>
  <c r="C89" i="1"/>
  <c r="C91" i="1" s="1"/>
  <c r="D153" i="1" l="1"/>
  <c r="I93" i="17"/>
  <c r="I4" i="17" s="1"/>
  <c r="G1"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<sst xmlns="http://schemas.openxmlformats.org/spreadsheetml/2006/main" count="1682" uniqueCount="273">
  <si>
    <t>【参考】公募回別報告時期一覧</t>
  </si>
  <si>
    <t>令和4年度補正　6次</t>
    <rPh sb="0" eb="2">
      <t>レイワ</t>
    </rPh>
    <rPh sb="3" eb="7">
      <t>ネンドホセイ</t>
    </rPh>
    <rPh sb="9" eb="10">
      <t>ジ</t>
    </rPh>
    <phoneticPr fontId="2"/>
  </si>
  <si>
    <t>報告時期</t>
    <rPh sb="0" eb="4">
      <t>ホウコクジキ</t>
    </rPh>
    <phoneticPr fontId="2"/>
  </si>
  <si>
    <t>1回目</t>
    <rPh sb="1" eb="3">
      <t>カイメ</t>
    </rPh>
    <phoneticPr fontId="2"/>
  </si>
  <si>
    <t>2回目</t>
    <rPh sb="1" eb="3">
      <t>カイメ</t>
    </rPh>
    <phoneticPr fontId="2"/>
  </si>
  <si>
    <t>3回目</t>
    <rPh sb="1" eb="3">
      <t>カイメ</t>
    </rPh>
    <phoneticPr fontId="2"/>
  </si>
  <si>
    <t>4回目</t>
    <rPh sb="1" eb="3">
      <t>カイメ</t>
    </rPh>
    <phoneticPr fontId="2"/>
  </si>
  <si>
    <t>5回目</t>
    <rPh sb="1" eb="3">
      <t>カイメ</t>
    </rPh>
    <phoneticPr fontId="2"/>
  </si>
  <si>
    <t>第1グループ</t>
    <rPh sb="0" eb="1">
      <t>ダイ</t>
    </rPh>
    <phoneticPr fontId="2"/>
  </si>
  <si>
    <t>/4～6</t>
    <phoneticPr fontId="2"/>
  </si>
  <si>
    <t>決算月</t>
    <rPh sb="0" eb="3">
      <t>ケッサンヅキ</t>
    </rPh>
    <phoneticPr fontId="2"/>
  </si>
  <si>
    <t>1月</t>
    <rPh sb="1" eb="2">
      <t>ガツ</t>
    </rPh>
    <phoneticPr fontId="2"/>
  </si>
  <si>
    <t>～</t>
    <phoneticPr fontId="2"/>
  </si>
  <si>
    <t>～</t>
  </si>
  <si>
    <t>2月</t>
  </si>
  <si>
    <t>3月</t>
  </si>
  <si>
    <t>4月</t>
  </si>
  <si>
    <t>5月</t>
  </si>
  <si>
    <t>6月</t>
  </si>
  <si>
    <t>7月</t>
  </si>
  <si>
    <t>8月</t>
  </si>
  <si>
    <t>9月</t>
  </si>
  <si>
    <t>10月</t>
  </si>
  <si>
    <t>11月</t>
  </si>
  <si>
    <t>12月</t>
  </si>
  <si>
    <t>令和5年度補正　7次</t>
    <rPh sb="0" eb="2">
      <t>レイワ</t>
    </rPh>
    <rPh sb="3" eb="7">
      <t>ネンドホセイ</t>
    </rPh>
    <rPh sb="9" eb="10">
      <t>ジ</t>
    </rPh>
    <phoneticPr fontId="42"/>
  </si>
  <si>
    <t>報告時期</t>
    <rPh sb="0" eb="4">
      <t>ホウコクジキ</t>
    </rPh>
    <phoneticPr fontId="42"/>
  </si>
  <si>
    <t>1回目</t>
    <rPh sb="1" eb="3">
      <t>カイメ</t>
    </rPh>
    <phoneticPr fontId="42"/>
  </si>
  <si>
    <t>2回目</t>
    <rPh sb="1" eb="3">
      <t>カイメ</t>
    </rPh>
    <phoneticPr fontId="42"/>
  </si>
  <si>
    <t>3回目</t>
    <rPh sb="1" eb="3">
      <t>カイメ</t>
    </rPh>
    <phoneticPr fontId="42"/>
  </si>
  <si>
    <t>4回目</t>
    <rPh sb="1" eb="3">
      <t>カイメ</t>
    </rPh>
    <phoneticPr fontId="42"/>
  </si>
  <si>
    <t>5回目</t>
    <rPh sb="1" eb="3">
      <t>カイメ</t>
    </rPh>
    <phoneticPr fontId="42"/>
  </si>
  <si>
    <t>第1グループ</t>
    <rPh sb="0" eb="1">
      <t>ダイ</t>
    </rPh>
    <phoneticPr fontId="42"/>
  </si>
  <si>
    <t>/4～6</t>
  </si>
  <si>
    <t>第2グループ</t>
    <rPh sb="0" eb="1">
      <t>ダイ</t>
    </rPh>
    <phoneticPr fontId="42"/>
  </si>
  <si>
    <t>決算月</t>
    <rPh sb="0" eb="3">
      <t>ケッサンヅキ</t>
    </rPh>
    <phoneticPr fontId="42"/>
  </si>
  <si>
    <t>1月</t>
    <rPh sb="1" eb="2">
      <t>ガツ</t>
    </rPh>
    <phoneticPr fontId="42"/>
  </si>
  <si>
    <t>令和5年度補正　8次</t>
    <rPh sb="0" eb="2">
      <t>レイワ</t>
    </rPh>
    <rPh sb="3" eb="7">
      <t>ネンドホセイ</t>
    </rPh>
    <rPh sb="9" eb="10">
      <t>ジ</t>
    </rPh>
    <phoneticPr fontId="42"/>
  </si>
  <si>
    <t>令和5年度補正　9次</t>
    <rPh sb="0" eb="2">
      <t>レイワ</t>
    </rPh>
    <rPh sb="3" eb="7">
      <t>ネンドホセイ</t>
    </rPh>
    <rPh sb="9" eb="10">
      <t>ジ</t>
    </rPh>
    <phoneticPr fontId="42"/>
  </si>
  <si>
    <t>＜記載に際しての注意事項＞</t>
    <rPh sb="1" eb="3">
      <t>キサイ</t>
    </rPh>
    <rPh sb="4" eb="5">
      <t>サイ</t>
    </rPh>
    <rPh sb="8" eb="10">
      <t>チュウイ</t>
    </rPh>
    <rPh sb="10" eb="12">
      <t>ジコウ</t>
    </rPh>
    <phoneticPr fontId="2"/>
  </si>
  <si>
    <t>Ⅰ.事業者情報と報告概要</t>
    <rPh sb="2" eb="4">
      <t>ジギョウ</t>
    </rPh>
    <rPh sb="4" eb="5">
      <t>シャ</t>
    </rPh>
    <rPh sb="5" eb="7">
      <t>ジョウホウ</t>
    </rPh>
    <rPh sb="8" eb="10">
      <t>ホウコク</t>
    </rPh>
    <rPh sb="10" eb="12">
      <t>ガイヨウ</t>
    </rPh>
    <phoneticPr fontId="2"/>
  </si>
  <si>
    <t>・本計算シートは必ずJグランツの専用フォーム「事業化状況報告書」より提出してください。</t>
    <rPh sb="1" eb="2">
      <t>ホン</t>
    </rPh>
    <rPh sb="2" eb="4">
      <t>ケイサン</t>
    </rPh>
    <rPh sb="8" eb="9">
      <t>カナラ</t>
    </rPh>
    <rPh sb="16" eb="18">
      <t>センヨウ</t>
    </rPh>
    <rPh sb="23" eb="31">
      <t>ジギョ</t>
    </rPh>
    <rPh sb="34" eb="36">
      <t>テイシュツ</t>
    </rPh>
    <phoneticPr fontId="2"/>
  </si>
  <si>
    <t>Ⅱ.年度事業化及び収益状況の概要</t>
  </si>
  <si>
    <t>・本計算シートに関連する各種証憑はJグランツの内容に従って提出してください。</t>
    <rPh sb="1" eb="2">
      <t>ホン</t>
    </rPh>
    <rPh sb="2" eb="4">
      <t>ケイサン</t>
    </rPh>
    <rPh sb="8" eb="10">
      <t>カンレン</t>
    </rPh>
    <rPh sb="12" eb="14">
      <t>カクシュ</t>
    </rPh>
    <rPh sb="14" eb="16">
      <t>ショウヒョウ</t>
    </rPh>
    <rPh sb="23" eb="25">
      <t>ナイヨウ</t>
    </rPh>
    <rPh sb="26" eb="27">
      <t>シタガ</t>
    </rPh>
    <rPh sb="29" eb="31">
      <t>テイシュツ</t>
    </rPh>
    <phoneticPr fontId="2"/>
  </si>
  <si>
    <t>Ⅲ.生産性向上に関する報告</t>
    <rPh sb="2" eb="4">
      <t>セイサン</t>
    </rPh>
    <rPh sb="4" eb="5">
      <t>セイ</t>
    </rPh>
    <rPh sb="5" eb="7">
      <t>コウジョウ</t>
    </rPh>
    <rPh sb="8" eb="9">
      <t>カン</t>
    </rPh>
    <rPh sb="11" eb="13">
      <t>ホウコク</t>
    </rPh>
    <phoneticPr fontId="2"/>
  </si>
  <si>
    <t>・薄黄色セルは必須入力の項目、薄青色のセルは自動反映項目となります。</t>
    <rPh sb="1" eb="2">
      <t>ウス</t>
    </rPh>
    <rPh sb="2" eb="4">
      <t>キイロ</t>
    </rPh>
    <rPh sb="7" eb="9">
      <t>ヒッス</t>
    </rPh>
    <rPh sb="9" eb="11">
      <t>ニュウリョク</t>
    </rPh>
    <rPh sb="12" eb="14">
      <t>コウモク</t>
    </rPh>
    <rPh sb="15" eb="18">
      <t>ウスアオイロ</t>
    </rPh>
    <rPh sb="22" eb="24">
      <t>ジドウ</t>
    </rPh>
    <rPh sb="24" eb="26">
      <t>ハンエイ</t>
    </rPh>
    <rPh sb="26" eb="28">
      <t>コウモク</t>
    </rPh>
    <phoneticPr fontId="2"/>
  </si>
  <si>
    <t>Ⅳ.賃金引上げに関する報告</t>
    <rPh sb="2" eb="4">
      <t>チンギン</t>
    </rPh>
    <rPh sb="4" eb="6">
      <t>ヒキア</t>
    </rPh>
    <rPh sb="8" eb="9">
      <t>カン</t>
    </rPh>
    <rPh sb="11" eb="13">
      <t>ホウコク</t>
    </rPh>
    <phoneticPr fontId="2"/>
  </si>
  <si>
    <t>・薄黄色セルの数値の入力部分については、該当がない部分も必ず「0」を入力してください。</t>
    <rPh sb="1" eb="4">
      <t>ウスキイロ</t>
    </rPh>
    <rPh sb="7" eb="9">
      <t>スウチ</t>
    </rPh>
    <rPh sb="10" eb="12">
      <t>ニュウリョク</t>
    </rPh>
    <rPh sb="12" eb="14">
      <t>ブブン</t>
    </rPh>
    <rPh sb="20" eb="22">
      <t>ガイトウ</t>
    </rPh>
    <rPh sb="25" eb="27">
      <t>ブブン</t>
    </rPh>
    <rPh sb="28" eb="29">
      <t>カナラ</t>
    </rPh>
    <rPh sb="34" eb="36">
      <t>ニュウリョク</t>
    </rPh>
    <phoneticPr fontId="2"/>
  </si>
  <si>
    <t>事業者情報</t>
    <rPh sb="0" eb="3">
      <t>ジギョウシャ</t>
    </rPh>
    <rPh sb="3" eb="5">
      <t>ジョウホウ</t>
    </rPh>
    <phoneticPr fontId="2"/>
  </si>
  <si>
    <t>・交付決定通知書、補助金の交付額確定通知書等を参照に、正確に情報を入力してください。</t>
    <rPh sb="1" eb="5">
      <t>コウフケッテイ</t>
    </rPh>
    <rPh sb="5" eb="8">
      <t>ツウチショ</t>
    </rPh>
    <rPh sb="9" eb="12">
      <t>ホジョキン</t>
    </rPh>
    <rPh sb="13" eb="16">
      <t>コウフガク</t>
    </rPh>
    <rPh sb="16" eb="18">
      <t>カクテイ</t>
    </rPh>
    <rPh sb="18" eb="21">
      <t>ツウチショ</t>
    </rPh>
    <rPh sb="21" eb="22">
      <t>トウ</t>
    </rPh>
    <rPh sb="23" eb="25">
      <t>サンショウ</t>
    </rPh>
    <rPh sb="27" eb="29">
      <t>セイカク</t>
    </rPh>
    <rPh sb="30" eb="32">
      <t>ジョウホウ</t>
    </rPh>
    <rPh sb="33" eb="35">
      <t>ニュウリョク</t>
    </rPh>
    <phoneticPr fontId="2"/>
  </si>
  <si>
    <t>令和2年度第3次補正予算 事業承継・引継ぎ補助金（第1次公募）</t>
    <rPh sb="25" eb="26">
      <t>ダイ</t>
    </rPh>
    <rPh sb="27" eb="30">
      <t>ジコウボ</t>
    </rPh>
    <phoneticPr fontId="2"/>
  </si>
  <si>
    <t>補助金名／公募回</t>
    <rPh sb="0" eb="3">
      <t>ホジョキン</t>
    </rPh>
    <rPh sb="3" eb="4">
      <t>メイ</t>
    </rPh>
    <rPh sb="5" eb="8">
      <t>コウボカイ</t>
    </rPh>
    <phoneticPr fontId="2"/>
  </si>
  <si>
    <t>ご自身の該当する補助金名と公募回を選択してください。</t>
    <rPh sb="1" eb="3">
      <t>ジシン</t>
    </rPh>
    <rPh sb="4" eb="6">
      <t>ガイトウ</t>
    </rPh>
    <rPh sb="8" eb="12">
      <t>ホジョキンメイ</t>
    </rPh>
    <rPh sb="13" eb="16">
      <t>コウボカイ</t>
    </rPh>
    <rPh sb="17" eb="19">
      <t>センタク</t>
    </rPh>
    <phoneticPr fontId="2"/>
  </si>
  <si>
    <t>令和2年度第3次補正予算 事業承継・引継ぎ補助金（第2次公募）</t>
    <rPh sb="25" eb="26">
      <t>ダイ</t>
    </rPh>
    <rPh sb="27" eb="30">
      <t>ジコウボ</t>
    </rPh>
    <phoneticPr fontId="2"/>
  </si>
  <si>
    <t>補助事業者名</t>
    <rPh sb="0" eb="5">
      <t>ホジョジギョウシャ</t>
    </rPh>
    <rPh sb="5" eb="6">
      <t>メイ</t>
    </rPh>
    <phoneticPr fontId="2"/>
  </si>
  <si>
    <t>交付決定通知書等に記載のある補助事業者名を入力してください。</t>
    <rPh sb="14" eb="19">
      <t>ホジョジギョウシャ</t>
    </rPh>
    <rPh sb="19" eb="20">
      <t>メイ</t>
    </rPh>
    <phoneticPr fontId="2"/>
  </si>
  <si>
    <t>令和3年度当初予算 事業承継・引継ぎ補助金</t>
    <phoneticPr fontId="2"/>
  </si>
  <si>
    <t>交付申請番号</t>
    <rPh sb="0" eb="4">
      <t>コウフシンセイ</t>
    </rPh>
    <rPh sb="4" eb="6">
      <t>バンゴウ</t>
    </rPh>
    <phoneticPr fontId="2"/>
  </si>
  <si>
    <t>交付決定通知書等に記載のある交付申請番号（大文字の英字と数字の組み合わせ）を入力してください。</t>
    <rPh sb="0" eb="4">
      <t>コウフケッテイ</t>
    </rPh>
    <rPh sb="4" eb="7">
      <t>ツウチショ</t>
    </rPh>
    <rPh sb="7" eb="8">
      <t>トウ</t>
    </rPh>
    <rPh sb="9" eb="11">
      <t>キサイ</t>
    </rPh>
    <rPh sb="14" eb="20">
      <t>コウフシンセイバンゴウ</t>
    </rPh>
    <rPh sb="21" eb="24">
      <t>オオモジ</t>
    </rPh>
    <rPh sb="25" eb="27">
      <t>エイジ</t>
    </rPh>
    <rPh sb="28" eb="30">
      <t>スウジ</t>
    </rPh>
    <rPh sb="31" eb="32">
      <t>ク</t>
    </rPh>
    <rPh sb="33" eb="34">
      <t>ア</t>
    </rPh>
    <rPh sb="38" eb="40">
      <t>ニュウリョク</t>
    </rPh>
    <phoneticPr fontId="2"/>
  </si>
  <si>
    <t>令和3年度補正予算 事業承継・引継ぎ補助金（第1次公募）</t>
    <rPh sb="22" eb="23">
      <t>ダイ</t>
    </rPh>
    <rPh sb="24" eb="27">
      <t>ジコウボ</t>
    </rPh>
    <phoneticPr fontId="2"/>
  </si>
  <si>
    <t>補助事業期間 (開始日/完了期日)</t>
    <rPh sb="0" eb="2">
      <t>ホジョ</t>
    </rPh>
    <rPh sb="2" eb="4">
      <t>ジギョウ</t>
    </rPh>
    <rPh sb="4" eb="6">
      <t>キカン</t>
    </rPh>
    <rPh sb="8" eb="11">
      <t>カイシビ</t>
    </rPh>
    <rPh sb="12" eb="14">
      <t>カンリョウ</t>
    </rPh>
    <rPh sb="14" eb="16">
      <t>キジツ</t>
    </rPh>
    <phoneticPr fontId="2"/>
  </si>
  <si>
    <t>対象の補助事業期間の終了日（完了期日）は自動反映されます。</t>
    <rPh sb="0" eb="2">
      <t>タイショウ</t>
    </rPh>
    <rPh sb="3" eb="7">
      <t>ホジョジギョウ</t>
    </rPh>
    <rPh sb="7" eb="9">
      <t>キカン</t>
    </rPh>
    <rPh sb="10" eb="13">
      <t>シュウリョウビ</t>
    </rPh>
    <rPh sb="14" eb="18">
      <t>カンリョウキジツ</t>
    </rPh>
    <rPh sb="20" eb="24">
      <t>ジドウハンエイ</t>
    </rPh>
    <phoneticPr fontId="2"/>
  </si>
  <si>
    <t>令和3年度補正予算 事業承継・引継ぎ補助金（第2次公募）</t>
    <rPh sb="22" eb="23">
      <t>ダイ</t>
    </rPh>
    <rPh sb="24" eb="27">
      <t>ジコウボ</t>
    </rPh>
    <phoneticPr fontId="2"/>
  </si>
  <si>
    <t>期首年月日</t>
    <rPh sb="0" eb="5">
      <t>キシュネンガッピ</t>
    </rPh>
    <phoneticPr fontId="2"/>
  </si>
  <si>
    <t>今回の報告対象となる事業年度の期首年月日（西暦）をスラッシュ「/」区切りで入力してください。（202X/X/X）</t>
    <rPh sb="0" eb="2">
      <t>コンカイ</t>
    </rPh>
    <rPh sb="3" eb="5">
      <t>ホウコク</t>
    </rPh>
    <rPh sb="5" eb="7">
      <t>タイショウ</t>
    </rPh>
    <rPh sb="10" eb="12">
      <t>ジギョウ</t>
    </rPh>
    <rPh sb="12" eb="14">
      <t>ネンド</t>
    </rPh>
    <rPh sb="15" eb="17">
      <t>キシュ</t>
    </rPh>
    <rPh sb="17" eb="20">
      <t>ネンガッピ</t>
    </rPh>
    <rPh sb="21" eb="23">
      <t>セイレキ</t>
    </rPh>
    <rPh sb="37" eb="39">
      <t>ニュウリョク</t>
    </rPh>
    <phoneticPr fontId="2"/>
  </si>
  <si>
    <t>令和3年度補正予算 事業承継・引継ぎ補助金（第3次公募）</t>
    <rPh sb="22" eb="23">
      <t>ダイ</t>
    </rPh>
    <rPh sb="24" eb="27">
      <t>ジコウボ</t>
    </rPh>
    <phoneticPr fontId="2"/>
  </si>
  <si>
    <t>期末年月日</t>
    <rPh sb="0" eb="2">
      <t>キマツ</t>
    </rPh>
    <rPh sb="2" eb="5">
      <t>ネンガッピ</t>
    </rPh>
    <phoneticPr fontId="2"/>
  </si>
  <si>
    <t>今回の報告対象となる事業年度の期末年月日（西暦）をスラッシュ「/」区切りで入力してください。（202X/X/X）</t>
    <rPh sb="0" eb="2">
      <t>コンカイ</t>
    </rPh>
    <rPh sb="3" eb="5">
      <t>ホウコク</t>
    </rPh>
    <rPh sb="5" eb="7">
      <t>タイショウ</t>
    </rPh>
    <rPh sb="10" eb="12">
      <t>ジギョウ</t>
    </rPh>
    <rPh sb="12" eb="14">
      <t>ネンド</t>
    </rPh>
    <rPh sb="15" eb="17">
      <t>キマツ</t>
    </rPh>
    <rPh sb="17" eb="20">
      <t>ネンガッピ</t>
    </rPh>
    <rPh sb="37" eb="39">
      <t>ニュウリョク</t>
    </rPh>
    <phoneticPr fontId="2"/>
  </si>
  <si>
    <t>令和3年度補正予算 事業承継・引継ぎ補助金（第4次公募）</t>
    <rPh sb="22" eb="23">
      <t>ダイ</t>
    </rPh>
    <rPh sb="24" eb="27">
      <t>ジコウボ</t>
    </rPh>
    <phoneticPr fontId="2"/>
  </si>
  <si>
    <t>賃上げ要件での交付決定</t>
    <rPh sb="0" eb="2">
      <t>チンア</t>
    </rPh>
    <rPh sb="3" eb="5">
      <t>ヨウケン</t>
    </rPh>
    <rPh sb="7" eb="11">
      <t>コウフケッテイ</t>
    </rPh>
    <phoneticPr fontId="2"/>
  </si>
  <si>
    <t>賃上げ要件の充足による交付決定や加点を受けている事業者は該当する要件を選択してください。</t>
    <rPh sb="0" eb="2">
      <t>チンア</t>
    </rPh>
    <rPh sb="3" eb="5">
      <t>ヨウケン</t>
    </rPh>
    <rPh sb="6" eb="8">
      <t>ジュウソク</t>
    </rPh>
    <rPh sb="11" eb="15">
      <t>コウフケッテイ</t>
    </rPh>
    <rPh sb="16" eb="18">
      <t>カテン</t>
    </rPh>
    <rPh sb="19" eb="20">
      <t>ウ</t>
    </rPh>
    <rPh sb="24" eb="27">
      <t>ジギョウシャ</t>
    </rPh>
    <rPh sb="28" eb="30">
      <t>ガイトウ</t>
    </rPh>
    <rPh sb="32" eb="34">
      <t>ヨウケン</t>
    </rPh>
    <rPh sb="35" eb="37">
      <t>センタク</t>
    </rPh>
    <phoneticPr fontId="2"/>
  </si>
  <si>
    <t>中小企業生産性革命推進事業 事業承継・引継ぎ補助金（第5次公募）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</si>
  <si>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・以下項目は、交付申請（別紙）や実績報告時の内容をもとに、以下記載してください。（コピー＆ペースト可）</t>
    <rPh sb="1" eb="3">
      <t>イカ</t>
    </rPh>
    <rPh sb="3" eb="5">
      <t>コウモク</t>
    </rPh>
    <rPh sb="7" eb="9">
      <t>コウフ</t>
    </rPh>
    <rPh sb="9" eb="11">
      <t>シンセイ</t>
    </rPh>
    <rPh sb="12" eb="14">
      <t>ベッシ</t>
    </rPh>
    <rPh sb="16" eb="20">
      <t>ジッセキホウコク</t>
    </rPh>
    <rPh sb="20" eb="21">
      <t>ジ</t>
    </rPh>
    <rPh sb="22" eb="24">
      <t>ナイヨウ</t>
    </rPh>
    <rPh sb="29" eb="31">
      <t>イカ</t>
    </rPh>
    <rPh sb="31" eb="33">
      <t>キサイ</t>
    </rPh>
    <rPh sb="49" eb="50">
      <t>カ</t>
    </rPh>
    <phoneticPr fontId="2"/>
  </si>
  <si>
    <t>中小企業生産性革命推進事業 事業承継・引継ぎ補助金（第6次公募）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</si>
  <si>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事業の名称　（30字以内程度）</t>
    <rPh sb="0" eb="2">
      <t>ジギョウ</t>
    </rPh>
    <rPh sb="3" eb="5">
      <t>メイショウ</t>
    </rPh>
    <rPh sb="9" eb="10">
      <t>ジ</t>
    </rPh>
    <rPh sb="10" eb="12">
      <t>イナイ</t>
    </rPh>
    <rPh sb="12" eb="14">
      <t>テイド</t>
    </rPh>
    <phoneticPr fontId="2"/>
  </si>
  <si>
    <t>中小企業生産性革命推進事業 事業承継・引継ぎ補助金（第7次公募）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</si>
  <si>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経営革新等に係る取組の概要
（30字～100字以内程度）</t>
    <rPh sb="0" eb="4">
      <t>ケイエイカクシン</t>
    </rPh>
    <rPh sb="4" eb="5">
      <t>トウ</t>
    </rPh>
    <rPh sb="6" eb="7">
      <t>カカ</t>
    </rPh>
    <rPh sb="8" eb="10">
      <t>トリクミ</t>
    </rPh>
    <rPh sb="11" eb="13">
      <t>ガイヨウ</t>
    </rPh>
    <rPh sb="22" eb="23">
      <t>ジ</t>
    </rPh>
    <phoneticPr fontId="2"/>
  </si>
  <si>
    <t>中小企業生産性革命推進事業 事業承継・引継ぎ補助金（第8次公募）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</si>
  <si>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事業承継・引継ぎ補助金（第9次公募）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</si>
  <si>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6次</t>
    <rPh sb="1" eb="2">
      <t>ツギ</t>
    </rPh>
    <phoneticPr fontId="2"/>
  </si>
  <si>
    <t>補助上限額引上げ要件に該当する</t>
    <rPh sb="0" eb="2">
      <t>ホジョ</t>
    </rPh>
    <rPh sb="2" eb="5">
      <t>ジョウゲンガク</t>
    </rPh>
    <rPh sb="5" eb="7">
      <t>ヒキア</t>
    </rPh>
    <rPh sb="8" eb="10">
      <t>ヨウケン</t>
    </rPh>
    <rPh sb="11" eb="13">
      <t>ガイトウ</t>
    </rPh>
    <phoneticPr fontId="2"/>
  </si>
  <si>
    <t>該当なし</t>
    <rPh sb="0" eb="2">
      <t>ガイトウ</t>
    </rPh>
    <phoneticPr fontId="2"/>
  </si>
  <si>
    <t>7次</t>
    <rPh sb="1" eb="2">
      <t>ジ</t>
    </rPh>
    <phoneticPr fontId="2"/>
  </si>
  <si>
    <t>Ⅱ.年度事業化及び収益状況の概要</t>
    <phoneticPr fontId="2"/>
  </si>
  <si>
    <t>1.事業化及び収益状況の概要</t>
    <rPh sb="2" eb="4">
      <t>ジギョウ</t>
    </rPh>
    <rPh sb="4" eb="5">
      <t>カ</t>
    </rPh>
    <rPh sb="5" eb="6">
      <t>オヨ</t>
    </rPh>
    <rPh sb="7" eb="9">
      <t>シュウエキ</t>
    </rPh>
    <rPh sb="9" eb="11">
      <t>ジョウキョウ</t>
    </rPh>
    <rPh sb="12" eb="14">
      <t>ガイヨウ</t>
    </rPh>
    <phoneticPr fontId="2"/>
  </si>
  <si>
    <t>8,9次</t>
    <rPh sb="3" eb="4">
      <t>ジ</t>
    </rPh>
    <phoneticPr fontId="2"/>
  </si>
  <si>
    <t>補助上限額引上げ要件及び加点要件に該当する</t>
    <rPh sb="0" eb="2">
      <t>ホジョ</t>
    </rPh>
    <rPh sb="2" eb="5">
      <t>ジョウゲンガク</t>
    </rPh>
    <rPh sb="5" eb="7">
      <t>ヒキア</t>
    </rPh>
    <rPh sb="8" eb="10">
      <t>ヨウケン</t>
    </rPh>
    <rPh sb="10" eb="11">
      <t>オヨ</t>
    </rPh>
    <rPh sb="12" eb="14">
      <t>カテン</t>
    </rPh>
    <rPh sb="14" eb="16">
      <t>ヨウケン</t>
    </rPh>
    <rPh sb="17" eb="19">
      <t>ガイトウ</t>
    </rPh>
    <phoneticPr fontId="2"/>
  </si>
  <si>
    <t>・補助事業完了後、当該経営革新等に係る取り組みの事業化状況等に関して、今回の報告対象となった事業年度において実施した内容などを中心に、現状の進捗を具体的に記載してください。</t>
    <rPh sb="29" eb="30">
      <t>トウ</t>
    </rPh>
    <phoneticPr fontId="2"/>
  </si>
  <si>
    <t>補助上限額引上げ要件のみに該当する</t>
    <rPh sb="0" eb="2">
      <t>ホジョ</t>
    </rPh>
    <rPh sb="2" eb="5">
      <t>ジョウゲンガク</t>
    </rPh>
    <rPh sb="5" eb="7">
      <t>ヒキア</t>
    </rPh>
    <rPh sb="8" eb="10">
      <t>ヨウケン</t>
    </rPh>
    <rPh sb="13" eb="15">
      <t>ガイトウ</t>
    </rPh>
    <phoneticPr fontId="2"/>
  </si>
  <si>
    <t>加点要件のみに該当する</t>
    <rPh sb="0" eb="2">
      <t>カテン</t>
    </rPh>
    <rPh sb="2" eb="4">
      <t>ヨウケン</t>
    </rPh>
    <rPh sb="7" eb="9">
      <t>ガイトウ</t>
    </rPh>
    <phoneticPr fontId="2"/>
  </si>
  <si>
    <t>区分経理_損益計算書（全体／補助事業）</t>
    <rPh sb="0" eb="4">
      <t>クブンケイリ</t>
    </rPh>
    <rPh sb="5" eb="7">
      <t>ソンエキ</t>
    </rPh>
    <rPh sb="7" eb="10">
      <t>ケイサンショ</t>
    </rPh>
    <rPh sb="11" eb="13">
      <t>ゼンタイ</t>
    </rPh>
    <rPh sb="14" eb="18">
      <t>ホジョジギョウ</t>
    </rPh>
    <phoneticPr fontId="2"/>
  </si>
  <si>
    <t>・決算報告書の損益計算書を参照し、黄色セルに数字を入力してください。</t>
    <rPh sb="13" eb="15">
      <t>サンショウ</t>
    </rPh>
    <rPh sb="17" eb="19">
      <t>キイロ</t>
    </rPh>
    <phoneticPr fontId="2"/>
  </si>
  <si>
    <t>・会社全体の金額を「損益計算書の金額」欄に、補助事業に限定した金額を「補助事業分」欄に、それぞれ入力してください。</t>
    <rPh sb="1" eb="3">
      <t>カイシャ</t>
    </rPh>
    <rPh sb="3" eb="5">
      <t>ゼンタイ</t>
    </rPh>
    <rPh sb="6" eb="8">
      <t>キンガク</t>
    </rPh>
    <rPh sb="10" eb="12">
      <t>ソンエキ</t>
    </rPh>
    <rPh sb="12" eb="15">
      <t>ケイサンショ</t>
    </rPh>
    <rPh sb="16" eb="18">
      <t>キンガク</t>
    </rPh>
    <rPh sb="19" eb="20">
      <t>ラン</t>
    </rPh>
    <rPh sb="22" eb="24">
      <t>ホジョ</t>
    </rPh>
    <rPh sb="24" eb="26">
      <t>ジギョウ</t>
    </rPh>
    <rPh sb="27" eb="29">
      <t>ゲンテイ</t>
    </rPh>
    <rPh sb="31" eb="33">
      <t>キンガク</t>
    </rPh>
    <rPh sb="35" eb="37">
      <t>ホジョ</t>
    </rPh>
    <rPh sb="37" eb="39">
      <t>ジギョウ</t>
    </rPh>
    <rPh sb="39" eb="40">
      <t>ブン</t>
    </rPh>
    <rPh sb="41" eb="42">
      <t>ラン</t>
    </rPh>
    <phoneticPr fontId="2"/>
  </si>
  <si>
    <r>
      <t>・</t>
    </r>
    <r>
      <rPr>
        <b/>
        <sz val="11"/>
        <color rgb="FFFF0000"/>
        <rFont val="游ゴシック"/>
        <family val="3"/>
        <charset val="128"/>
        <scheme val="minor"/>
      </rPr>
      <t>全体＝補助事業の場合は、「補助事業分」欄にも、全体と同じ金額を入力してください。</t>
    </r>
    <rPh sb="1" eb="3">
      <t>ゼンタイ</t>
    </rPh>
    <rPh sb="4" eb="6">
      <t>ホジョ</t>
    </rPh>
    <rPh sb="6" eb="8">
      <t>ジギョウ</t>
    </rPh>
    <rPh sb="9" eb="11">
      <t>バアイ</t>
    </rPh>
    <rPh sb="24" eb="26">
      <t>ゼンタイ</t>
    </rPh>
    <rPh sb="27" eb="28">
      <t>オナ</t>
    </rPh>
    <rPh sb="29" eb="31">
      <t>キンガク</t>
    </rPh>
    <rPh sb="32" eb="34">
      <t>ニュウリョク</t>
    </rPh>
    <phoneticPr fontId="2"/>
  </si>
  <si>
    <r>
      <t xml:space="preserve">（単位：円）
</t>
    </r>
    <r>
      <rPr>
        <b/>
        <sz val="10"/>
        <color rgb="FF0070C0"/>
        <rFont val="游ゴシック"/>
        <family val="3"/>
        <charset val="128"/>
      </rPr>
      <t>※青地数字は、所得税青色申告決算書上の項目番号を示しています</t>
    </r>
    <rPh sb="1" eb="3">
      <t>タンイ</t>
    </rPh>
    <rPh sb="4" eb="5">
      <t>エン</t>
    </rPh>
    <rPh sb="8" eb="12">
      <t>アオジスウジ</t>
    </rPh>
    <rPh sb="17" eb="19">
      <t>アオイロ</t>
    </rPh>
    <phoneticPr fontId="2"/>
  </si>
  <si>
    <r>
      <t>申告決算書金額
（</t>
    </r>
    <r>
      <rPr>
        <b/>
        <sz val="11"/>
        <rFont val="游ゴシック"/>
        <family val="3"/>
        <charset val="128"/>
      </rPr>
      <t>全体</t>
    </r>
    <r>
      <rPr>
        <sz val="11"/>
        <rFont val="游ゴシック"/>
        <family val="3"/>
        <charset val="128"/>
      </rPr>
      <t>）</t>
    </r>
    <rPh sb="0" eb="5">
      <t>シンコクケッサンショ</t>
    </rPh>
    <rPh sb="5" eb="7">
      <t>キンガク</t>
    </rPh>
    <rPh sb="9" eb="11">
      <t>ゼンタイ</t>
    </rPh>
    <phoneticPr fontId="2"/>
  </si>
  <si>
    <t>事業区分別損益</t>
    <rPh sb="0" eb="2">
      <t>ジギョウ</t>
    </rPh>
    <rPh sb="2" eb="5">
      <t>クブンベツ</t>
    </rPh>
    <rPh sb="5" eb="7">
      <t>ソンエキ</t>
    </rPh>
    <phoneticPr fontId="2"/>
  </si>
  <si>
    <t>補助事業分</t>
    <rPh sb="0" eb="4">
      <t>ホジョジギョウ</t>
    </rPh>
    <rPh sb="4" eb="5">
      <t>ブン</t>
    </rPh>
    <phoneticPr fontId="2"/>
  </si>
  <si>
    <r>
      <t>補助事業以外の事業／部門分</t>
    </r>
    <r>
      <rPr>
        <sz val="11"/>
        <color rgb="FF0070C0"/>
        <rFont val="游ゴシック"/>
        <family val="3"/>
        <charset val="128"/>
      </rPr>
      <t>（任意入力）</t>
    </r>
    <rPh sb="0" eb="4">
      <t>ホジョジギョウ</t>
    </rPh>
    <rPh sb="4" eb="6">
      <t>イガイ</t>
    </rPh>
    <rPh sb="7" eb="9">
      <t>ジギョウ</t>
    </rPh>
    <rPh sb="10" eb="12">
      <t>ブモン</t>
    </rPh>
    <rPh sb="12" eb="13">
      <t>ブン</t>
    </rPh>
    <rPh sb="14" eb="16">
      <t>ニンイ</t>
    </rPh>
    <rPh sb="16" eb="18">
      <t>ニュウリョク</t>
    </rPh>
    <phoneticPr fontId="2"/>
  </si>
  <si>
    <t>事業名</t>
    <rPh sb="0" eb="3">
      <t>ジギョウメイ</t>
    </rPh>
    <phoneticPr fontId="2"/>
  </si>
  <si>
    <r>
      <t>売上高　</t>
    </r>
    <r>
      <rPr>
        <b/>
        <sz val="11"/>
        <color rgb="FF0070C0"/>
        <rFont val="游ゴシック"/>
        <family val="3"/>
        <charset val="128"/>
      </rPr>
      <t>①</t>
    </r>
    <rPh sb="0" eb="2">
      <t>ウリアゲ</t>
    </rPh>
    <rPh sb="2" eb="3">
      <t>ダカ</t>
    </rPh>
    <phoneticPr fontId="1"/>
  </si>
  <si>
    <r>
      <t>差引原価（売上原価）</t>
    </r>
    <r>
      <rPr>
        <b/>
        <sz val="11"/>
        <color rgb="FF0070C0"/>
        <rFont val="游ゴシック"/>
        <family val="3"/>
        <charset val="128"/>
      </rPr>
      <t>⑥</t>
    </r>
    <rPh sb="0" eb="2">
      <t>サシヒキ</t>
    </rPh>
    <rPh sb="2" eb="4">
      <t>ゲンカ</t>
    </rPh>
    <rPh sb="5" eb="7">
      <t>ウリアゲ</t>
    </rPh>
    <rPh sb="7" eb="9">
      <t>ゲンカ</t>
    </rPh>
    <phoneticPr fontId="1"/>
  </si>
  <si>
    <r>
      <t>差引金額（売上総利益）</t>
    </r>
    <r>
      <rPr>
        <b/>
        <sz val="11"/>
        <color rgb="FF0070C0"/>
        <rFont val="游ゴシック"/>
        <family val="3"/>
        <charset val="128"/>
      </rPr>
      <t>⑦</t>
    </r>
    <rPh sb="0" eb="2">
      <t>サシヒキ</t>
    </rPh>
    <rPh sb="2" eb="4">
      <t>キンガク</t>
    </rPh>
    <rPh sb="5" eb="7">
      <t>ウリア</t>
    </rPh>
    <rPh sb="7" eb="10">
      <t>ソウリエキ</t>
    </rPh>
    <phoneticPr fontId="1"/>
  </si>
  <si>
    <r>
      <t>経費 計（経費合計額）</t>
    </r>
    <r>
      <rPr>
        <b/>
        <sz val="11"/>
        <color rgb="FF0070C0"/>
        <rFont val="游ゴシック"/>
        <family val="3"/>
        <charset val="128"/>
      </rPr>
      <t>㉜</t>
    </r>
    <rPh sb="0" eb="2">
      <t>ケイヒ</t>
    </rPh>
    <rPh sb="3" eb="4">
      <t>ケイ</t>
    </rPh>
    <rPh sb="5" eb="10">
      <t>ケイヒゴウケイガク</t>
    </rPh>
    <phoneticPr fontId="1"/>
  </si>
  <si>
    <r>
      <t>差引金額　</t>
    </r>
    <r>
      <rPr>
        <b/>
        <sz val="11"/>
        <color rgb="FF0070C0"/>
        <rFont val="游ゴシック"/>
        <family val="3"/>
        <charset val="128"/>
      </rPr>
      <t>㉝</t>
    </r>
    <rPh sb="0" eb="4">
      <t>サシヒキキンガク</t>
    </rPh>
    <phoneticPr fontId="1"/>
  </si>
  <si>
    <r>
      <t>繰戻額等　計　</t>
    </r>
    <r>
      <rPr>
        <b/>
        <sz val="11"/>
        <color rgb="FF0070C0"/>
        <rFont val="游ゴシック"/>
        <family val="3"/>
        <charset val="128"/>
      </rPr>
      <t>㊲</t>
    </r>
    <rPh sb="0" eb="2">
      <t>クリモドシ</t>
    </rPh>
    <rPh sb="2" eb="3">
      <t>ガク</t>
    </rPh>
    <rPh sb="3" eb="4">
      <t>トウ</t>
    </rPh>
    <rPh sb="5" eb="6">
      <t>ケイ</t>
    </rPh>
    <phoneticPr fontId="1"/>
  </si>
  <si>
    <r>
      <t>繰入額等　計　</t>
    </r>
    <r>
      <rPr>
        <b/>
        <sz val="11"/>
        <color rgb="FF0070C0"/>
        <rFont val="游ゴシック"/>
        <family val="3"/>
        <charset val="128"/>
      </rPr>
      <t>㊷</t>
    </r>
    <rPh sb="0" eb="3">
      <t>クリイレガク</t>
    </rPh>
    <rPh sb="3" eb="4">
      <t>トウ</t>
    </rPh>
    <rPh sb="5" eb="6">
      <t>ケイ</t>
    </rPh>
    <phoneticPr fontId="1"/>
  </si>
  <si>
    <r>
      <t>青色申告特別控除前の所得金額　</t>
    </r>
    <r>
      <rPr>
        <b/>
        <sz val="11"/>
        <color rgb="FF0070C0"/>
        <rFont val="游ゴシック"/>
        <family val="3"/>
        <charset val="128"/>
      </rPr>
      <t>㊸</t>
    </r>
    <rPh sb="0" eb="4">
      <t>アオイロシンコク</t>
    </rPh>
    <rPh sb="4" eb="6">
      <t>トクベツ</t>
    </rPh>
    <rPh sb="6" eb="8">
      <t>コウジョ</t>
    </rPh>
    <rPh sb="8" eb="9">
      <t>マエ</t>
    </rPh>
    <rPh sb="10" eb="12">
      <t>ショトク</t>
    </rPh>
    <rPh sb="12" eb="14">
      <t>キンガク</t>
    </rPh>
    <phoneticPr fontId="1"/>
  </si>
  <si>
    <r>
      <t>青色申告特別控除　</t>
    </r>
    <r>
      <rPr>
        <b/>
        <sz val="11"/>
        <color rgb="FF0070C0"/>
        <rFont val="游ゴシック"/>
        <family val="3"/>
        <charset val="128"/>
      </rPr>
      <t>㊹</t>
    </r>
    <rPh sb="0" eb="4">
      <t>アオイロシンコク</t>
    </rPh>
    <rPh sb="4" eb="6">
      <t>トクベツ</t>
    </rPh>
    <rPh sb="6" eb="8">
      <t>コウジョ</t>
    </rPh>
    <phoneticPr fontId="1"/>
  </si>
  <si>
    <r>
      <t>所得金額　</t>
    </r>
    <r>
      <rPr>
        <b/>
        <sz val="11"/>
        <color rgb="FF0070C0"/>
        <rFont val="游ゴシック"/>
        <family val="3"/>
        <charset val="128"/>
      </rPr>
      <t>㊺</t>
    </r>
    <rPh sb="0" eb="2">
      <t>ショトク</t>
    </rPh>
    <rPh sb="2" eb="4">
      <t>キンガク</t>
    </rPh>
    <phoneticPr fontId="1"/>
  </si>
  <si>
    <t>全体</t>
    <rPh sb="0" eb="2">
      <t>ゼンタイ</t>
    </rPh>
    <phoneticPr fontId="2"/>
  </si>
  <si>
    <t>補助事業以外の従事者</t>
    <rPh sb="0" eb="4">
      <t>ホジョジギョウ</t>
    </rPh>
    <rPh sb="4" eb="6">
      <t>イガイ</t>
    </rPh>
    <rPh sb="7" eb="10">
      <t>ジュウジシャ</t>
    </rPh>
    <phoneticPr fontId="2"/>
  </si>
  <si>
    <t>従業員数(名)</t>
    <rPh sb="0" eb="4">
      <t>ジュウギョウインスウ</t>
    </rPh>
    <rPh sb="5" eb="6">
      <t>メイ</t>
    </rPh>
    <phoneticPr fontId="2"/>
  </si>
  <si>
    <t>（追加情報）</t>
    <rPh sb="1" eb="3">
      <t>ツイカ</t>
    </rPh>
    <rPh sb="3" eb="5">
      <t>ジョウホウ</t>
    </rPh>
    <phoneticPr fontId="2"/>
  </si>
  <si>
    <t>・下表の黄色セルに、損益計算書、確定通知書等を参考に追加情報を入力してください。</t>
    <rPh sb="1" eb="3">
      <t>カヒョウ</t>
    </rPh>
    <rPh sb="4" eb="6">
      <t>キイロ</t>
    </rPh>
    <rPh sb="10" eb="12">
      <t>ソンエキ</t>
    </rPh>
    <rPh sb="12" eb="15">
      <t>ケイサンショ</t>
    </rPh>
    <rPh sb="16" eb="18">
      <t>カクテイ</t>
    </rPh>
    <rPh sb="18" eb="21">
      <t>ツウチショ</t>
    </rPh>
    <rPh sb="21" eb="22">
      <t>トウ</t>
    </rPh>
    <rPh sb="23" eb="25">
      <t>サンコウ</t>
    </rPh>
    <rPh sb="26" eb="28">
      <t>ツイカ</t>
    </rPh>
    <rPh sb="28" eb="30">
      <t>ジョウホウ</t>
    </rPh>
    <rPh sb="31" eb="33">
      <t>ニュウリョク</t>
    </rPh>
    <phoneticPr fontId="2"/>
  </si>
  <si>
    <t>（単位：円）</t>
  </si>
  <si>
    <t>①売上高</t>
  </si>
  <si>
    <t>①～⑥：上表（補助事業分）から自動転記</t>
    <rPh sb="4" eb="6">
      <t>ジョウヒョウ</t>
    </rPh>
    <rPh sb="7" eb="11">
      <t>ホジョジギョウ</t>
    </rPh>
    <rPh sb="11" eb="12">
      <t>ブン</t>
    </rPh>
    <rPh sb="15" eb="19">
      <t>ジドウテンキ</t>
    </rPh>
    <phoneticPr fontId="2"/>
  </si>
  <si>
    <t>②売上原価</t>
  </si>
  <si>
    <t>③経費</t>
    <rPh sb="1" eb="3">
      <t>ケイヒ</t>
    </rPh>
    <phoneticPr fontId="2"/>
  </si>
  <si>
    <t>④繰入額・専従者給与</t>
    <rPh sb="1" eb="4">
      <t>クリイレガク</t>
    </rPh>
    <rPh sb="5" eb="8">
      <t>センジュウシャ</t>
    </rPh>
    <rPh sb="8" eb="10">
      <t>キュウヨ</t>
    </rPh>
    <phoneticPr fontId="2"/>
  </si>
  <si>
    <t>⑤青色申告特別控除</t>
    <rPh sb="1" eb="3">
      <t>アオイロ</t>
    </rPh>
    <rPh sb="3" eb="5">
      <t>シンコク</t>
    </rPh>
    <rPh sb="5" eb="7">
      <t>トクベツ</t>
    </rPh>
    <rPh sb="7" eb="9">
      <t>コウジョ</t>
    </rPh>
    <phoneticPr fontId="2"/>
  </si>
  <si>
    <t>⑥その他税務申告時に認められている控除</t>
    <rPh sb="3" eb="4">
      <t>タ</t>
    </rPh>
    <rPh sb="4" eb="6">
      <t>ゼイム</t>
    </rPh>
    <rPh sb="6" eb="9">
      <t>シンコクジ</t>
    </rPh>
    <rPh sb="10" eb="11">
      <t>ミト</t>
    </rPh>
    <rPh sb="17" eb="19">
      <t>コウジョ</t>
    </rPh>
    <phoneticPr fontId="2"/>
  </si>
  <si>
    <t>⑦事業主給与相当額</t>
    <rPh sb="1" eb="4">
      <t>ジギョウヌシ</t>
    </rPh>
    <rPh sb="4" eb="6">
      <t>キュウヨ</t>
    </rPh>
    <rPh sb="6" eb="9">
      <t>ソウトウガク</t>
    </rPh>
    <phoneticPr fontId="2"/>
  </si>
  <si>
    <t>※ご自身の当該事業（補助事業分）の給与に相当する年収額を記入してください。</t>
    <phoneticPr fontId="2"/>
  </si>
  <si>
    <t>⑧租税公課</t>
    <rPh sb="1" eb="5">
      <t>ソゼイコウカ</t>
    </rPh>
    <phoneticPr fontId="2"/>
  </si>
  <si>
    <t>⑨補助金交付額</t>
  </si>
  <si>
    <r>
      <t>実績報告後に交付された</t>
    </r>
    <r>
      <rPr>
        <u/>
        <sz val="11"/>
        <color theme="1"/>
        <rFont val="游ゴシック"/>
        <family val="3"/>
        <charset val="128"/>
        <scheme val="minor"/>
      </rPr>
      <t>「補助金額の確定通知書」に記載された『補助金確定額』</t>
    </r>
    <r>
      <rPr>
        <sz val="11"/>
        <color theme="1"/>
        <rFont val="游ゴシック"/>
        <family val="2"/>
        <charset val="128"/>
        <scheme val="minor"/>
      </rPr>
      <t>を記入してください。</t>
    </r>
    <rPh sb="0" eb="2">
      <t>ジッセキ</t>
    </rPh>
    <rPh sb="2" eb="4">
      <t>ホウコク</t>
    </rPh>
    <rPh sb="4" eb="5">
      <t>ゴ</t>
    </rPh>
    <rPh sb="6" eb="8">
      <t>コウフ</t>
    </rPh>
    <phoneticPr fontId="2"/>
  </si>
  <si>
    <t>⑩補助対象経費</t>
  </si>
  <si>
    <r>
      <t>実績報告時のパッケージ内</t>
    </r>
    <r>
      <rPr>
        <u/>
        <sz val="11"/>
        <color theme="1"/>
        <rFont val="游ゴシック"/>
        <family val="3"/>
        <charset val="128"/>
        <scheme val="minor"/>
      </rPr>
      <t>「対象経費総括表」シートに記載された『補助対象経費』の金額</t>
    </r>
    <r>
      <rPr>
        <sz val="11"/>
        <color theme="1"/>
        <rFont val="游ゴシック"/>
        <family val="2"/>
        <charset val="128"/>
        <scheme val="minor"/>
      </rPr>
      <t>を記入してください。</t>
    </r>
    <rPh sb="0" eb="5">
      <t>ジッセキホウコクジ</t>
    </rPh>
    <rPh sb="11" eb="12">
      <t>ナイ</t>
    </rPh>
    <rPh sb="13" eb="15">
      <t>タイショウ</t>
    </rPh>
    <rPh sb="15" eb="17">
      <t>ケイヒ</t>
    </rPh>
    <rPh sb="17" eb="20">
      <t>ソウカツヒョウ</t>
    </rPh>
    <phoneticPr fontId="2"/>
  </si>
  <si>
    <t>⑪前年度までの収益に伴う納付金</t>
  </si>
  <si>
    <t>前年度までに収益の発生により国庫納付した額がある場合、記入してください。（第１回目報告は０となります）</t>
  </si>
  <si>
    <t>⑫取得財産処分に伴う納付金</t>
  </si>
  <si>
    <t>これまで補助金により取得した取得価格50万円以上の財産を処分したことによる国庫納付が発生している場合、</t>
    <phoneticPr fontId="2"/>
  </si>
  <si>
    <t>合計額を記入してください。</t>
    <phoneticPr fontId="2"/>
  </si>
  <si>
    <t>2.事業化状況</t>
    <rPh sb="2" eb="7">
      <t>ジギョウカジョウキョウ</t>
    </rPh>
    <phoneticPr fontId="2"/>
  </si>
  <si>
    <t>全体</t>
    <phoneticPr fontId="2"/>
  </si>
  <si>
    <t>補助事業分</t>
    <rPh sb="0" eb="5">
      <t>ホジョジギョウブン</t>
    </rPh>
    <phoneticPr fontId="2"/>
  </si>
  <si>
    <t>売上高</t>
    <rPh sb="0" eb="3">
      <t>ウリアゲダカ</t>
    </rPh>
    <phoneticPr fontId="2"/>
  </si>
  <si>
    <t>売上総利益</t>
    <rPh sb="0" eb="5">
      <t>ウリアゲソウリエキ</t>
    </rPh>
    <phoneticPr fontId="2"/>
  </si>
  <si>
    <t>経常利益</t>
    <rPh sb="0" eb="4">
      <t>ケイジョウリエキ</t>
    </rPh>
    <phoneticPr fontId="2"/>
  </si>
  <si>
    <t>従業員数（名）</t>
    <phoneticPr fontId="2"/>
  </si>
  <si>
    <t>3.収益状況</t>
    <rPh sb="2" eb="4">
      <t>シュウエキ</t>
    </rPh>
    <rPh sb="4" eb="6">
      <t>ジョウキョウ</t>
    </rPh>
    <phoneticPr fontId="2"/>
  </si>
  <si>
    <t>（自動反映）</t>
    <rPh sb="1" eb="3">
      <t>ジドウ</t>
    </rPh>
    <rPh sb="3" eb="5">
      <t>ハンエイ</t>
    </rPh>
    <phoneticPr fontId="2"/>
  </si>
  <si>
    <t>A：補助金交付額</t>
    <rPh sb="2" eb="5">
      <t>ホジョキン</t>
    </rPh>
    <rPh sb="5" eb="8">
      <t>コウフガク</t>
    </rPh>
    <phoneticPr fontId="2"/>
  </si>
  <si>
    <t>⑨補助金交付額</t>
    <rPh sb="1" eb="4">
      <t>ホジョキン</t>
    </rPh>
    <rPh sb="4" eb="7">
      <t>コウフガク</t>
    </rPh>
    <phoneticPr fontId="2"/>
  </si>
  <si>
    <t>B：補助対象事業に係る収益額</t>
    <rPh sb="2" eb="4">
      <t>ホジョ</t>
    </rPh>
    <rPh sb="4" eb="6">
      <t>タイショウ</t>
    </rPh>
    <rPh sb="6" eb="8">
      <t>ジギョウ</t>
    </rPh>
    <rPh sb="9" eb="10">
      <t>カカ</t>
    </rPh>
    <rPh sb="11" eb="13">
      <t>シュウエキ</t>
    </rPh>
    <rPh sb="13" eb="14">
      <t>ガク</t>
    </rPh>
    <phoneticPr fontId="2"/>
  </si>
  <si>
    <t>①売上金額-（Ｄ：補助事業に係る支出額）</t>
    <rPh sb="1" eb="3">
      <t>ウリアゲ</t>
    </rPh>
    <rPh sb="3" eb="5">
      <t>キンガク</t>
    </rPh>
    <rPh sb="9" eb="11">
      <t>ホジョ</t>
    </rPh>
    <rPh sb="11" eb="13">
      <t>ジギョウ</t>
    </rPh>
    <rPh sb="14" eb="15">
      <t>カカワ</t>
    </rPh>
    <rPh sb="16" eb="19">
      <t>シシュツガク</t>
    </rPh>
    <phoneticPr fontId="2"/>
  </si>
  <si>
    <t>C：控除額</t>
    <rPh sb="2" eb="4">
      <t>コウジョ</t>
    </rPh>
    <rPh sb="4" eb="5">
      <t>ガク</t>
    </rPh>
    <phoneticPr fontId="2"/>
  </si>
  <si>
    <t>⑩補助対象経費</t>
    <rPh sb="1" eb="3">
      <t>ホジョ</t>
    </rPh>
    <rPh sb="3" eb="5">
      <t>タイショウ</t>
    </rPh>
    <rPh sb="5" eb="7">
      <t>ケイヒ</t>
    </rPh>
    <phoneticPr fontId="2"/>
  </si>
  <si>
    <t>D：補助対象事業に係る支出額</t>
    <rPh sb="2" eb="4">
      <t>ホジョ</t>
    </rPh>
    <rPh sb="4" eb="6">
      <t>タイショウ</t>
    </rPh>
    <rPh sb="6" eb="8">
      <t>ジギョウ</t>
    </rPh>
    <rPh sb="9" eb="10">
      <t>カカ</t>
    </rPh>
    <rPh sb="11" eb="14">
      <t>シシュツガク</t>
    </rPh>
    <phoneticPr fontId="2"/>
  </si>
  <si>
    <t>②＋③＋④＋⑤＋⑥＋⑦＋⑧</t>
    <phoneticPr fontId="2"/>
  </si>
  <si>
    <t>E：基準納付額</t>
    <rPh sb="2" eb="4">
      <t>キジュン</t>
    </rPh>
    <rPh sb="4" eb="6">
      <t>ノウフ</t>
    </rPh>
    <rPh sb="6" eb="7">
      <t>ガク</t>
    </rPh>
    <phoneticPr fontId="2"/>
  </si>
  <si>
    <t>（Ｂ-Ｃ）×Ａ÷Ｄ</t>
    <phoneticPr fontId="2"/>
  </si>
  <si>
    <t>F：累積納付額</t>
    <rPh sb="2" eb="4">
      <t>ルイセキ</t>
    </rPh>
    <rPh sb="4" eb="6">
      <t>ノウフ</t>
    </rPh>
    <rPh sb="6" eb="7">
      <t>ガク</t>
    </rPh>
    <phoneticPr fontId="2"/>
  </si>
  <si>
    <t>⑪前年度までの収益に伴う納付金＋⑫所得財産処分に伴う納付金</t>
    <rPh sb="1" eb="4">
      <t>ゼンネンド</t>
    </rPh>
    <rPh sb="7" eb="9">
      <t>シュウエキ</t>
    </rPh>
    <rPh sb="10" eb="11">
      <t>トモナ</t>
    </rPh>
    <rPh sb="12" eb="14">
      <t>ノウフ</t>
    </rPh>
    <rPh sb="14" eb="15">
      <t>キン</t>
    </rPh>
    <rPh sb="17" eb="19">
      <t>ショトク</t>
    </rPh>
    <rPh sb="19" eb="21">
      <t>ザイサン</t>
    </rPh>
    <rPh sb="21" eb="23">
      <t>ショブン</t>
    </rPh>
    <rPh sb="24" eb="25">
      <t>トモナ</t>
    </rPh>
    <rPh sb="26" eb="29">
      <t>ノウフキン</t>
    </rPh>
    <phoneticPr fontId="2"/>
  </si>
  <si>
    <t>G：本年度納付額</t>
    <rPh sb="2" eb="5">
      <t>ホンネンド</t>
    </rPh>
    <rPh sb="5" eb="7">
      <t>ノウフ</t>
    </rPh>
    <rPh sb="7" eb="8">
      <t>ガク</t>
    </rPh>
    <phoneticPr fontId="2"/>
  </si>
  <si>
    <t>Ｅ＜Ａの場合はG＝Ｅ-Ｆ、Ｅ＞Ａの場合はG＝Ａ-Ｆ、Ｆ＞Ａの場合はG＝0として算出</t>
    <rPh sb="4" eb="6">
      <t>バアイ</t>
    </rPh>
    <rPh sb="17" eb="19">
      <t>バアイ</t>
    </rPh>
    <rPh sb="30" eb="32">
      <t>バアイ</t>
    </rPh>
    <rPh sb="39" eb="41">
      <t>サンシュツ</t>
    </rPh>
    <phoneticPr fontId="2"/>
  </si>
  <si>
    <t>以下は、生産性向上要件による加点および交付決定を受けた事業者が記入してください。</t>
    <rPh sb="0" eb="2">
      <t>イカ</t>
    </rPh>
    <rPh sb="4" eb="6">
      <t>セイサン</t>
    </rPh>
    <rPh sb="6" eb="7">
      <t>セイ</t>
    </rPh>
    <rPh sb="7" eb="9">
      <t>コウジョウ</t>
    </rPh>
    <rPh sb="9" eb="11">
      <t>ヨウケン</t>
    </rPh>
    <rPh sb="14" eb="18">
      <t>コウフケッテイ</t>
    </rPh>
    <rPh sb="19" eb="20">
      <t>ウ</t>
    </rPh>
    <rPh sb="22" eb="25">
      <t>ジギョウシャ</t>
    </rPh>
    <rPh sb="26" eb="28">
      <t>キニュウ</t>
    </rPh>
    <phoneticPr fontId="2"/>
  </si>
  <si>
    <t>4.給与支給総額</t>
    <rPh sb="2" eb="5">
      <t>シキュウガク</t>
    </rPh>
    <rPh sb="6" eb="7">
      <t>ソウ</t>
    </rPh>
    <rPh sb="7" eb="8">
      <t>ガク</t>
    </rPh>
    <phoneticPr fontId="2"/>
  </si>
  <si>
    <t>・全体＝補助事業の場合は、「補助事業分」欄にも、全体と同じ金額を入力してください。</t>
    <phoneticPr fontId="2"/>
  </si>
  <si>
    <t>（単位：円）</t>
    <rPh sb="1" eb="3">
      <t>タンイ</t>
    </rPh>
    <rPh sb="4" eb="5">
      <t>エン</t>
    </rPh>
    <phoneticPr fontId="2"/>
  </si>
  <si>
    <r>
      <t>給与賃金　</t>
    </r>
    <r>
      <rPr>
        <b/>
        <sz val="11"/>
        <color rgb="FF0070C0"/>
        <rFont val="游ゴシック"/>
        <family val="3"/>
        <charset val="128"/>
        <scheme val="minor"/>
      </rPr>
      <t>⑳</t>
    </r>
    <rPh sb="0" eb="2">
      <t>キュウヨ</t>
    </rPh>
    <rPh sb="2" eb="4">
      <t>チンギン</t>
    </rPh>
    <phoneticPr fontId="12"/>
  </si>
  <si>
    <r>
      <t>専従者給与</t>
    </r>
    <r>
      <rPr>
        <b/>
        <sz val="11"/>
        <color rgb="FF0070C0"/>
        <rFont val="游ゴシック"/>
        <family val="3"/>
        <charset val="128"/>
        <scheme val="minor"/>
      </rPr>
      <t>　㊳</t>
    </r>
    <rPh sb="0" eb="3">
      <t>センジュウシャ</t>
    </rPh>
    <rPh sb="3" eb="5">
      <t>キュウヨ</t>
    </rPh>
    <phoneticPr fontId="12"/>
  </si>
  <si>
    <r>
      <rPr>
        <sz val="10"/>
        <color theme="1"/>
        <rFont val="游ゴシック"/>
        <family val="3"/>
        <charset val="128"/>
        <scheme val="minor"/>
      </rPr>
      <t>青色申告特別控除前の所得金額　</t>
    </r>
    <r>
      <rPr>
        <b/>
        <sz val="11"/>
        <color rgb="FF0070C0"/>
        <rFont val="游ゴシック"/>
        <family val="3"/>
        <charset val="128"/>
      </rPr>
      <t>㊸</t>
    </r>
    <rPh sb="0" eb="4">
      <t>アオイロシンコク</t>
    </rPh>
    <rPh sb="4" eb="6">
      <t>トクベツ</t>
    </rPh>
    <rPh sb="6" eb="8">
      <t>コウジョ</t>
    </rPh>
    <rPh sb="8" eb="9">
      <t>マエ</t>
    </rPh>
    <rPh sb="10" eb="12">
      <t>ショトク</t>
    </rPh>
    <rPh sb="12" eb="14">
      <t>キンガク</t>
    </rPh>
    <phoneticPr fontId="1"/>
  </si>
  <si>
    <t>合計</t>
    <rPh sb="0" eb="2">
      <t>ゴウケイ</t>
    </rPh>
    <phoneticPr fontId="11"/>
  </si>
  <si>
    <t>5.人件費の入力</t>
    <rPh sb="2" eb="5">
      <t>ジンケンヒ</t>
    </rPh>
    <rPh sb="6" eb="8">
      <t>ニュウリョク</t>
    </rPh>
    <phoneticPr fontId="2"/>
  </si>
  <si>
    <r>
      <t>福利厚生費　</t>
    </r>
    <r>
      <rPr>
        <b/>
        <sz val="11"/>
        <color rgb="FF0070C0"/>
        <rFont val="游ゴシック"/>
        <family val="3"/>
        <charset val="128"/>
        <scheme val="minor"/>
      </rPr>
      <t>⑲</t>
    </r>
    <rPh sb="0" eb="2">
      <t>フクリ</t>
    </rPh>
    <rPh sb="2" eb="5">
      <t>コウセイヒ</t>
    </rPh>
    <phoneticPr fontId="4"/>
  </si>
  <si>
    <r>
      <t>給与賃金　</t>
    </r>
    <r>
      <rPr>
        <b/>
        <sz val="11"/>
        <color rgb="FF0070C0"/>
        <rFont val="游ゴシック"/>
        <family val="3"/>
        <charset val="128"/>
        <scheme val="minor"/>
      </rPr>
      <t>⑳</t>
    </r>
    <rPh sb="0" eb="4">
      <t>キュウヨチンギン</t>
    </rPh>
    <phoneticPr fontId="4"/>
  </si>
  <si>
    <r>
      <t>専従者給与　</t>
    </r>
    <r>
      <rPr>
        <b/>
        <sz val="11"/>
        <color rgb="FF0070C0"/>
        <rFont val="游ゴシック"/>
        <family val="3"/>
        <charset val="128"/>
        <scheme val="minor"/>
      </rPr>
      <t>㊳</t>
    </r>
    <rPh sb="0" eb="3">
      <t>センジュウシャ</t>
    </rPh>
    <rPh sb="3" eb="5">
      <t>キュウヨ</t>
    </rPh>
    <phoneticPr fontId="4"/>
  </si>
  <si>
    <t>法定福利費</t>
    <rPh sb="0" eb="2">
      <t>ホウテイ</t>
    </rPh>
    <rPh sb="2" eb="5">
      <t>フクリヒ</t>
    </rPh>
    <phoneticPr fontId="4"/>
  </si>
  <si>
    <t>合計</t>
    <rPh sb="0" eb="2">
      <t>ゴウケイ</t>
    </rPh>
    <phoneticPr fontId="3"/>
  </si>
  <si>
    <t>6.減価償却費の入力</t>
    <rPh sb="2" eb="7">
      <t>ゲンカショウキャクヒ</t>
    </rPh>
    <rPh sb="8" eb="10">
      <t>ニュウリョク</t>
    </rPh>
    <phoneticPr fontId="2"/>
  </si>
  <si>
    <r>
      <t>減価償却費　</t>
    </r>
    <r>
      <rPr>
        <b/>
        <sz val="11"/>
        <color rgb="FF0070C0"/>
        <rFont val="游ゴシック"/>
        <family val="3"/>
        <charset val="128"/>
        <scheme val="minor"/>
      </rPr>
      <t>⑱</t>
    </r>
    <rPh sb="0" eb="5">
      <t>ゲンカショウキャクヒ</t>
    </rPh>
    <phoneticPr fontId="4"/>
  </si>
  <si>
    <t>リース料※</t>
    <rPh sb="3" eb="4">
      <t>リョウ</t>
    </rPh>
    <phoneticPr fontId="3"/>
  </si>
  <si>
    <t>繰延資産償却</t>
    <rPh sb="0" eb="2">
      <t>クリノベ</t>
    </rPh>
    <rPh sb="2" eb="4">
      <t>シサン</t>
    </rPh>
    <rPh sb="4" eb="6">
      <t>ショウキャク</t>
    </rPh>
    <phoneticPr fontId="4"/>
  </si>
  <si>
    <t>その他</t>
    <rPh sb="2" eb="3">
      <t>タ</t>
    </rPh>
    <phoneticPr fontId="3"/>
  </si>
  <si>
    <t>普通償却（小計）</t>
    <rPh sb="0" eb="2">
      <t>フツウ</t>
    </rPh>
    <rPh sb="2" eb="4">
      <t>ショウキャク</t>
    </rPh>
    <rPh sb="5" eb="7">
      <t>ショウケイ</t>
    </rPh>
    <phoneticPr fontId="3"/>
  </si>
  <si>
    <t>特別償却（小計）</t>
    <rPh sb="0" eb="2">
      <t>トクベツ</t>
    </rPh>
    <rPh sb="2" eb="4">
      <t>ショウキャク</t>
    </rPh>
    <rPh sb="5" eb="7">
      <t>ショウケイ</t>
    </rPh>
    <phoneticPr fontId="3"/>
  </si>
  <si>
    <t>7.生産性向上の状況</t>
    <rPh sb="2" eb="5">
      <t>セイサンセイ</t>
    </rPh>
    <rPh sb="5" eb="7">
      <t>コウジョウ</t>
    </rPh>
    <rPh sb="8" eb="10">
      <t>ジョウキョウ</t>
    </rPh>
    <phoneticPr fontId="2"/>
  </si>
  <si>
    <t>・各項目の算出過程が「1_区分整理_損益計算書」等と相違している箇所がありますので、案内を見ながら</t>
    <phoneticPr fontId="2"/>
  </si>
  <si>
    <t>　入力をお願いいたします。</t>
    <phoneticPr fontId="2"/>
  </si>
  <si>
    <t>・従業員数部分につき、説明に沿って人数を計算し、入力してください。</t>
    <rPh sb="1" eb="5">
      <t>ジュウギョウインスウ</t>
    </rPh>
    <rPh sb="5" eb="7">
      <t>ブブン</t>
    </rPh>
    <rPh sb="11" eb="13">
      <t>セツメイ</t>
    </rPh>
    <rPh sb="14" eb="15">
      <t>ソ</t>
    </rPh>
    <rPh sb="17" eb="19">
      <t>ニンズウ</t>
    </rPh>
    <rPh sb="20" eb="22">
      <t>ケイサン</t>
    </rPh>
    <rPh sb="24" eb="26">
      <t>ニュウリョク</t>
    </rPh>
    <phoneticPr fontId="2"/>
  </si>
  <si>
    <t>基準年度※</t>
    <rPh sb="0" eb="4">
      <t>キジュンネンド</t>
    </rPh>
    <phoneticPr fontId="2"/>
  </si>
  <si>
    <t>今回報告時</t>
    <rPh sb="0" eb="2">
      <t>コンカイ</t>
    </rPh>
    <rPh sb="2" eb="4">
      <t>ホウコク</t>
    </rPh>
    <rPh sb="4" eb="5">
      <t>ジ</t>
    </rPh>
    <phoneticPr fontId="2"/>
  </si>
  <si>
    <r>
      <t>①売上高</t>
    </r>
    <r>
      <rPr>
        <b/>
        <sz val="11"/>
        <color rgb="FF0070C0"/>
        <rFont val="游ゴシック"/>
        <family val="3"/>
        <charset val="128"/>
        <scheme val="minor"/>
      </rPr>
      <t>　①</t>
    </r>
    <phoneticPr fontId="2"/>
  </si>
  <si>
    <r>
      <t>②売上原価　</t>
    </r>
    <r>
      <rPr>
        <b/>
        <sz val="11"/>
        <color rgb="FF0070C0"/>
        <rFont val="游ゴシック"/>
        <family val="3"/>
        <charset val="128"/>
        <scheme val="minor"/>
      </rPr>
      <t>⑥</t>
    </r>
    <phoneticPr fontId="2"/>
  </si>
  <si>
    <r>
      <t>③差引金額（売上総利益）</t>
    </r>
    <r>
      <rPr>
        <b/>
        <sz val="11"/>
        <color rgb="FF0070C0"/>
        <rFont val="游ゴシック"/>
        <family val="3"/>
        <charset val="128"/>
        <scheme val="minor"/>
      </rPr>
      <t>　⑦</t>
    </r>
    <rPh sb="1" eb="3">
      <t>サシヒキ</t>
    </rPh>
    <rPh sb="3" eb="5">
      <t>キンガク</t>
    </rPh>
    <phoneticPr fontId="2"/>
  </si>
  <si>
    <r>
      <t>④販売費及び一般管理費</t>
    </r>
    <r>
      <rPr>
        <b/>
        <sz val="11"/>
        <color rgb="FF0070C0"/>
        <rFont val="游ゴシック"/>
        <family val="3"/>
        <charset val="128"/>
        <scheme val="minor"/>
      </rPr>
      <t xml:space="preserve"> ※下参照</t>
    </r>
    <rPh sb="13" eb="14">
      <t>シタ</t>
    </rPh>
    <rPh sb="14" eb="16">
      <t>サンショウ</t>
    </rPh>
    <phoneticPr fontId="2"/>
  </si>
  <si>
    <t>⑤営業利益（③-④）</t>
    <phoneticPr fontId="2"/>
  </si>
  <si>
    <r>
      <t>⑥経常利益（⑤-</t>
    </r>
    <r>
      <rPr>
        <sz val="11"/>
        <color rgb="FF0070C0"/>
        <rFont val="游ゴシック"/>
        <family val="3"/>
        <charset val="128"/>
        <scheme val="minor"/>
      </rPr>
      <t>㉒利子割引料）</t>
    </r>
    <rPh sb="1" eb="2">
      <t>ヘ</t>
    </rPh>
    <rPh sb="2" eb="3">
      <t>ツネ</t>
    </rPh>
    <rPh sb="9" eb="14">
      <t>リシワリビキリョウ</t>
    </rPh>
    <phoneticPr fontId="3"/>
  </si>
  <si>
    <t>⑦給与支給総額</t>
    <rPh sb="1" eb="2">
      <t>キュウ</t>
    </rPh>
    <rPh sb="2" eb="3">
      <t>ヨ</t>
    </rPh>
    <rPh sb="3" eb="4">
      <t>シ</t>
    </rPh>
    <rPh sb="4" eb="5">
      <t>キュウ</t>
    </rPh>
    <rPh sb="5" eb="6">
      <t>ソウ</t>
    </rPh>
    <rPh sb="6" eb="7">
      <t>ガク</t>
    </rPh>
    <phoneticPr fontId="3"/>
  </si>
  <si>
    <t>⑧人件費</t>
  </si>
  <si>
    <t>⑨設備投資額　◆右の注書き参照◆</t>
    <rPh sb="8" eb="9">
      <t>ミギ</t>
    </rPh>
    <phoneticPr fontId="2"/>
  </si>
  <si>
    <t>⑩運転資金　◆右の注書き参照◆</t>
    <rPh sb="7" eb="8">
      <t>ミギ</t>
    </rPh>
    <phoneticPr fontId="2"/>
  </si>
  <si>
    <t>⑪減価償却額</t>
  </si>
  <si>
    <t>（うち、普通償却額）</t>
    <phoneticPr fontId="2"/>
  </si>
  <si>
    <t>（うち、特別償却額）</t>
    <phoneticPr fontId="2"/>
  </si>
  <si>
    <t>⑫付加価値額
（⑤＋⑧＋⑪）</t>
    <phoneticPr fontId="2"/>
  </si>
  <si>
    <t>⑬従業員数　◆右の注書き参照◆</t>
    <rPh sb="7" eb="8">
      <t>ミギ</t>
    </rPh>
    <rPh sb="9" eb="10">
      <t>チュウ</t>
    </rPh>
    <rPh sb="10" eb="11">
      <t>カ</t>
    </rPh>
    <rPh sb="12" eb="14">
      <t>サンショウ</t>
    </rPh>
    <phoneticPr fontId="2"/>
  </si>
  <si>
    <t>⑭一人当たりの付加価値額</t>
    <phoneticPr fontId="2"/>
  </si>
  <si>
    <t>④販売費および一般管理費計算は以下の表で行ってください（単位：円）</t>
    <rPh sb="1" eb="4">
      <t>ハンバイヒ</t>
    </rPh>
    <rPh sb="7" eb="12">
      <t>イッパンカンリヒ</t>
    </rPh>
    <rPh sb="12" eb="14">
      <t>ケイサン</t>
    </rPh>
    <rPh sb="15" eb="17">
      <t>イカ</t>
    </rPh>
    <rPh sb="18" eb="19">
      <t>ヒョウ</t>
    </rPh>
    <rPh sb="20" eb="21">
      <t>オコナ</t>
    </rPh>
    <rPh sb="28" eb="30">
      <t>タンイ</t>
    </rPh>
    <rPh sb="31" eb="32">
      <t>エン</t>
    </rPh>
    <phoneticPr fontId="2"/>
  </si>
  <si>
    <t>青色申告書の転記箇所</t>
    <rPh sb="0" eb="5">
      <t>アオイロシンコクショ</t>
    </rPh>
    <rPh sb="6" eb="10">
      <t>テンキカショ</t>
    </rPh>
    <phoneticPr fontId="2"/>
  </si>
  <si>
    <t>今回報告時</t>
    <rPh sb="0" eb="2">
      <t>コンカイ</t>
    </rPh>
    <rPh sb="2" eb="5">
      <t>ホウコクジ</t>
    </rPh>
    <phoneticPr fontId="2"/>
  </si>
  <si>
    <t>経費計（㉜）</t>
    <rPh sb="0" eb="3">
      <t>ケイヒケイ</t>
    </rPh>
    <phoneticPr fontId="2"/>
  </si>
  <si>
    <t>利子割引料（㉒）</t>
    <rPh sb="0" eb="2">
      <t>リシ</t>
    </rPh>
    <rPh sb="2" eb="5">
      <t>ワリビキリョウ</t>
    </rPh>
    <phoneticPr fontId="2"/>
  </si>
  <si>
    <t>繰戻額等計（㊲）</t>
    <rPh sb="0" eb="2">
      <t>クリモドシ</t>
    </rPh>
    <rPh sb="2" eb="3">
      <t>ガク</t>
    </rPh>
    <rPh sb="3" eb="4">
      <t>トウ</t>
    </rPh>
    <rPh sb="4" eb="5">
      <t>ケイ</t>
    </rPh>
    <phoneticPr fontId="2"/>
  </si>
  <si>
    <t>繰入額等計（㊷）</t>
    <rPh sb="0" eb="3">
      <t>クリイレガク</t>
    </rPh>
    <rPh sb="3" eb="4">
      <t>トウ</t>
    </rPh>
    <rPh sb="4" eb="5">
      <t>ケイ</t>
    </rPh>
    <phoneticPr fontId="2"/>
  </si>
  <si>
    <t>合計</t>
    <rPh sb="0" eb="2">
      <t>ゴウケイ</t>
    </rPh>
    <phoneticPr fontId="2"/>
  </si>
  <si>
    <t>付加価値額の伸び率</t>
    <rPh sb="0" eb="5">
      <t>フカカチガク</t>
    </rPh>
    <rPh sb="6" eb="7">
      <t>ノ</t>
    </rPh>
    <rPh sb="8" eb="9">
      <t>リツ</t>
    </rPh>
    <phoneticPr fontId="2"/>
  </si>
  <si>
    <t>一人当たりの付加価値額の伸び率</t>
    <rPh sb="12" eb="13">
      <t>ノ</t>
    </rPh>
    <rPh sb="14" eb="15">
      <t>リツ</t>
    </rPh>
    <phoneticPr fontId="2"/>
  </si>
  <si>
    <t>以下は、賃上げ要件による加点および交付決定を受けた事業者が記入してください。</t>
    <rPh sb="0" eb="2">
      <t>イカ</t>
    </rPh>
    <rPh sb="4" eb="6">
      <t>チンア</t>
    </rPh>
    <rPh sb="7" eb="9">
      <t>ヨウケン</t>
    </rPh>
    <rPh sb="12" eb="14">
      <t>カテン</t>
    </rPh>
    <rPh sb="17" eb="21">
      <t>コウフケッテイ</t>
    </rPh>
    <rPh sb="22" eb="23">
      <t>ウ</t>
    </rPh>
    <rPh sb="25" eb="28">
      <t>ジギョウシャ</t>
    </rPh>
    <rPh sb="29" eb="31">
      <t>キニュウ</t>
    </rPh>
    <phoneticPr fontId="2"/>
  </si>
  <si>
    <t>8次</t>
    <rPh sb="1" eb="2">
      <t>ジ</t>
    </rPh>
    <phoneticPr fontId="2"/>
  </si>
  <si>
    <t>9次</t>
    <rPh sb="1" eb="2">
      <t>ジ</t>
    </rPh>
    <phoneticPr fontId="2"/>
  </si>
  <si>
    <t>交付申請時</t>
    <rPh sb="0" eb="5">
      <t>コウフシンセイジ</t>
    </rPh>
    <phoneticPr fontId="2"/>
  </si>
  <si>
    <t>補助事業期間終了時</t>
    <rPh sb="0" eb="6">
      <t>ホジョジギョウキカン</t>
    </rPh>
    <rPh sb="6" eb="9">
      <t>シュウリョウジ</t>
    </rPh>
    <phoneticPr fontId="2"/>
  </si>
  <si>
    <t>今回報告時（提出直近3月時点）</t>
    <rPh sb="0" eb="2">
      <t>コンカイ</t>
    </rPh>
    <rPh sb="2" eb="4">
      <t>ホウコク</t>
    </rPh>
    <rPh sb="4" eb="5">
      <t>ジ</t>
    </rPh>
    <rPh sb="6" eb="8">
      <t>テイシュツ</t>
    </rPh>
    <rPh sb="8" eb="10">
      <t>チョッキン</t>
    </rPh>
    <rPh sb="11" eb="12">
      <t>ガツ</t>
    </rPh>
    <rPh sb="12" eb="14">
      <t>ジテン</t>
    </rPh>
    <phoneticPr fontId="2"/>
  </si>
  <si>
    <t>補助上限額引上げ要件/加点要件に該当する</t>
    <rPh sb="0" eb="2">
      <t>ホジョ</t>
    </rPh>
    <rPh sb="2" eb="5">
      <t>ジョウゲンガク</t>
    </rPh>
    <rPh sb="5" eb="7">
      <t>ヒキア</t>
    </rPh>
    <rPh sb="8" eb="10">
      <t>ヨウケン</t>
    </rPh>
    <rPh sb="11" eb="13">
      <t>カテン</t>
    </rPh>
    <rPh sb="13" eb="15">
      <t>ヨウケン</t>
    </rPh>
    <rPh sb="16" eb="18">
      <t>ガイトウ</t>
    </rPh>
    <phoneticPr fontId="2"/>
  </si>
  <si>
    <t>ー</t>
    <phoneticPr fontId="2"/>
  </si>
  <si>
    <t>時点（日付）</t>
    <phoneticPr fontId="2"/>
  </si>
  <si>
    <t>　年　　月時点</t>
    <rPh sb="1" eb="2">
      <t>ネン</t>
    </rPh>
    <rPh sb="4" eb="5">
      <t>ツキ</t>
    </rPh>
    <rPh sb="5" eb="7">
      <t>ジテン</t>
    </rPh>
    <phoneticPr fontId="2"/>
  </si>
  <si>
    <t>　年　3月時点</t>
    <rPh sb="1" eb="2">
      <t>ネン</t>
    </rPh>
    <rPh sb="4" eb="5">
      <t>ガツ</t>
    </rPh>
    <rPh sb="5" eb="7">
      <t>ジテン</t>
    </rPh>
    <phoneticPr fontId="2"/>
  </si>
  <si>
    <t>地域内最低賃金</t>
    <rPh sb="0" eb="3">
      <t>チイキナイ</t>
    </rPh>
    <rPh sb="3" eb="5">
      <t>サイテイ</t>
    </rPh>
    <rPh sb="5" eb="7">
      <t>チンギン</t>
    </rPh>
    <phoneticPr fontId="2"/>
  </si>
  <si>
    <t>加点要件に該当する</t>
    <rPh sb="0" eb="2">
      <t>カテン</t>
    </rPh>
    <rPh sb="2" eb="4">
      <t>ヨウケン</t>
    </rPh>
    <rPh sb="5" eb="7">
      <t>ガイトウ</t>
    </rPh>
    <phoneticPr fontId="2"/>
  </si>
  <si>
    <t>事業場内最低賃金</t>
    <rPh sb="0" eb="3">
      <t>ジギョウジョウ</t>
    </rPh>
    <rPh sb="3" eb="4">
      <t>ナイ</t>
    </rPh>
    <rPh sb="4" eb="6">
      <t>サイテイ</t>
    </rPh>
    <rPh sb="6" eb="8">
      <t>チンギン</t>
    </rPh>
    <phoneticPr fontId="2"/>
  </si>
  <si>
    <t>判定</t>
    <rPh sb="0" eb="2">
      <t>ハンテイ</t>
    </rPh>
    <phoneticPr fontId="2"/>
  </si>
  <si>
    <t>（加点要件）中小企業生産性革命推進事業　事業承継引継ぎ補助金（8次公募）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</si>
  <si>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給与支払対象月</t>
    <rPh sb="0" eb="2">
      <t>キュウヨ</t>
    </rPh>
    <rPh sb="2" eb="4">
      <t>シハライ</t>
    </rPh>
    <rPh sb="4" eb="6">
      <t>タイショウ</t>
    </rPh>
    <rPh sb="6" eb="7">
      <t>ヅキ</t>
    </rPh>
    <phoneticPr fontId="2"/>
  </si>
  <si>
    <t>西暦をスラッシュ「/」区切りで入力してください（202X/X）　※8次の場合、補助事業期間終了時点が対象です。</t>
    <rPh sb="34" eb="35">
      <t>ツギ</t>
    </rPh>
    <rPh sb="36" eb="38">
      <t>バアイ</t>
    </rPh>
    <rPh sb="39" eb="41">
      <t>ホジョ</t>
    </rPh>
    <rPh sb="41" eb="43">
      <t>ジギョウ</t>
    </rPh>
    <rPh sb="43" eb="45">
      <t>キカン</t>
    </rPh>
    <rPh sb="45" eb="47">
      <t>シュウリョウ</t>
    </rPh>
    <rPh sb="47" eb="49">
      <t>ジテン</t>
    </rPh>
    <rPh sb="50" eb="52">
      <t>タイショウ</t>
    </rPh>
    <phoneticPr fontId="2"/>
  </si>
  <si>
    <t>給与支払期間開始日</t>
    <rPh sb="0" eb="2">
      <t>キュウヨ</t>
    </rPh>
    <rPh sb="2" eb="4">
      <t>シハライ</t>
    </rPh>
    <rPh sb="4" eb="6">
      <t>キカン</t>
    </rPh>
    <rPh sb="6" eb="9">
      <t>カイシビ</t>
    </rPh>
    <phoneticPr fontId="2"/>
  </si>
  <si>
    <t>西暦をスラッシュ「/」区切りで入力してください（202X/X/X）</t>
    <phoneticPr fontId="2"/>
  </si>
  <si>
    <t>給与支払期間終了日</t>
    <rPh sb="0" eb="2">
      <t>キュウヨ</t>
    </rPh>
    <rPh sb="2" eb="4">
      <t>シハライ</t>
    </rPh>
    <rPh sb="4" eb="6">
      <t>キカン</t>
    </rPh>
    <rPh sb="6" eb="9">
      <t>シュウリョウビ</t>
    </rPh>
    <phoneticPr fontId="2"/>
  </si>
  <si>
    <t>補助事業実施場所（選択式）</t>
    <rPh sb="0" eb="2">
      <t>ホジョ</t>
    </rPh>
    <rPh sb="2" eb="4">
      <t>ジギョウ</t>
    </rPh>
    <rPh sb="4" eb="6">
      <t>ジッシ</t>
    </rPh>
    <rPh sb="6" eb="8">
      <t>バショ</t>
    </rPh>
    <rPh sb="9" eb="11">
      <t>センタク</t>
    </rPh>
    <rPh sb="11" eb="12">
      <t>シキ</t>
    </rPh>
    <phoneticPr fontId="2"/>
  </si>
  <si>
    <t>実施場所を選択してください</t>
    <rPh sb="0" eb="2">
      <t>ジッシ</t>
    </rPh>
    <rPh sb="2" eb="4">
      <t>バショ</t>
    </rPh>
    <rPh sb="5" eb="7">
      <t>センタク</t>
    </rPh>
    <phoneticPr fontId="2"/>
  </si>
  <si>
    <t>補助事業実施場所（記入式）</t>
    <rPh sb="0" eb="2">
      <t>ホジョ</t>
    </rPh>
    <rPh sb="2" eb="4">
      <t>ジギョウ</t>
    </rPh>
    <rPh sb="4" eb="6">
      <t>ジッシ</t>
    </rPh>
    <rPh sb="6" eb="8">
      <t>バショ</t>
    </rPh>
    <rPh sb="9" eb="11">
      <t>キニュウ</t>
    </rPh>
    <rPh sb="11" eb="12">
      <t>シキ</t>
    </rPh>
    <phoneticPr fontId="2"/>
  </si>
  <si>
    <t>事務所名等、場所が特定できる情報を必要に応じて入力してください（複数事業者にわたって実施している場合は併記してください）</t>
    <rPh sb="0" eb="2">
      <t>ジム</t>
    </rPh>
    <rPh sb="2" eb="3">
      <t>ショ</t>
    </rPh>
    <rPh sb="3" eb="4">
      <t>メイ</t>
    </rPh>
    <rPh sb="4" eb="5">
      <t>ナド</t>
    </rPh>
    <rPh sb="6" eb="8">
      <t>バショ</t>
    </rPh>
    <rPh sb="9" eb="11">
      <t>トクテイ</t>
    </rPh>
    <rPh sb="14" eb="16">
      <t>ジョ</t>
    </rPh>
    <rPh sb="17" eb="19">
      <t>ヒツヨウ</t>
    </rPh>
    <rPh sb="20" eb="21">
      <t>オウ</t>
    </rPh>
    <rPh sb="23" eb="25">
      <t>ニュウリョク</t>
    </rPh>
    <rPh sb="32" eb="34">
      <t>フクスウ</t>
    </rPh>
    <rPh sb="34" eb="37">
      <t>ジギョウシャ</t>
    </rPh>
    <rPh sb="42" eb="44">
      <t>ジッシ</t>
    </rPh>
    <rPh sb="48" eb="50">
      <t>バアイ</t>
    </rPh>
    <rPh sb="51" eb="53">
      <t>ヘイキ</t>
    </rPh>
    <phoneticPr fontId="2"/>
  </si>
  <si>
    <t>今回報告時（提出直近3月時点）</t>
    <rPh sb="0" eb="2">
      <t>コンカイ</t>
    </rPh>
    <rPh sb="2" eb="4">
      <t>ホウコク</t>
    </rPh>
    <rPh sb="4" eb="5">
      <t>ジ</t>
    </rPh>
    <rPh sb="7" eb="11">
      <t>テイシュツチョッキン</t>
    </rPh>
    <rPh sb="12" eb="13">
      <t>ガツ</t>
    </rPh>
    <rPh sb="13" eb="15">
      <t>ジテン</t>
    </rPh>
    <phoneticPr fontId="2"/>
  </si>
  <si>
    <t>時点（日付）</t>
    <rPh sb="0" eb="2">
      <t>ジテン</t>
    </rPh>
    <rPh sb="3" eb="5">
      <t>ヒヅケ</t>
    </rPh>
    <phoneticPr fontId="2"/>
  </si>
  <si>
    <t>　年　　月時点</t>
    <rPh sb="1" eb="2">
      <t>トシ</t>
    </rPh>
    <rPh sb="4" eb="5">
      <t>ツキ</t>
    </rPh>
    <rPh sb="5" eb="7">
      <t>ジテン</t>
    </rPh>
    <phoneticPr fontId="2"/>
  </si>
  <si>
    <t>　年　3月時点</t>
    <rPh sb="1" eb="2">
      <t>トシ</t>
    </rPh>
    <rPh sb="4" eb="5">
      <t>ガツ</t>
    </rPh>
    <rPh sb="5" eb="7">
      <t>ジテン</t>
    </rPh>
    <phoneticPr fontId="2"/>
  </si>
  <si>
    <t>判定①</t>
    <rPh sb="0" eb="2">
      <t>ハンテイ</t>
    </rPh>
    <phoneticPr fontId="2"/>
  </si>
  <si>
    <t>判定②-a（①が達成済の場合）</t>
    <rPh sb="0" eb="2">
      <t>ハンテイ</t>
    </rPh>
    <rPh sb="8" eb="11">
      <t>タッセイスミ</t>
    </rPh>
    <rPh sb="12" eb="14">
      <t>バアイ</t>
    </rPh>
    <phoneticPr fontId="2"/>
  </si>
  <si>
    <t>判定②-b（①が未達成の場合）</t>
    <rPh sb="0" eb="2">
      <t>ハンテイ</t>
    </rPh>
    <rPh sb="8" eb="11">
      <t>ミタッセイ</t>
    </rPh>
    <rPh sb="12" eb="14">
      <t>バアイ</t>
    </rPh>
    <phoneticPr fontId="2"/>
  </si>
  <si>
    <t>（加点要件）中小企業生産性革命推進事業　事業承継引継ぎ補助金（9次公募）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</si>
  <si>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西暦をスラッシュ「/」区切りで入力してください（202X/X）　※9次の場合、事業化状況報告時点が対象です。</t>
    <rPh sb="39" eb="42">
      <t>ジギョウカ</t>
    </rPh>
    <rPh sb="42" eb="44">
      <t>ジョウキョウ</t>
    </rPh>
    <rPh sb="44" eb="46">
      <t>ホウコク</t>
    </rPh>
    <rPh sb="46" eb="48">
      <t>ジテン</t>
    </rPh>
    <phoneticPr fontId="2"/>
  </si>
  <si>
    <t>（以下余白）</t>
    <rPh sb="1" eb="3">
      <t>イカ</t>
    </rPh>
    <rPh sb="3" eb="5">
      <t>ヨハク</t>
    </rPh>
    <phoneticPr fontId="2"/>
  </si>
  <si>
    <r>
      <t>・</t>
    </r>
    <r>
      <rPr>
        <b/>
        <sz val="11"/>
        <color rgb="FFFF0000"/>
        <rFont val="游ゴシック"/>
        <family val="3"/>
        <charset val="128"/>
        <scheme val="minor"/>
      </rPr>
      <t>全体＝補助事業の場合は、「事業（補助事業分）」欄にも、全体と同じ金額を入力してください。</t>
    </r>
    <rPh sb="1" eb="3">
      <t>ゼンタイ</t>
    </rPh>
    <rPh sb="4" eb="6">
      <t>ホジョ</t>
    </rPh>
    <rPh sb="6" eb="8">
      <t>ジギョウ</t>
    </rPh>
    <rPh sb="9" eb="11">
      <t>バアイ</t>
    </rPh>
    <rPh sb="28" eb="30">
      <t>ゼンタイ</t>
    </rPh>
    <rPh sb="31" eb="32">
      <t>オナ</t>
    </rPh>
    <rPh sb="33" eb="35">
      <t>キンガク</t>
    </rPh>
    <rPh sb="36" eb="38">
      <t>ニュウリョク</t>
    </rPh>
    <phoneticPr fontId="2"/>
  </si>
  <si>
    <t>・全体＝補助事業の場合は、「事業（補助事業分）」欄にも、全体と同じ金額を入力してください。</t>
    <phoneticPr fontId="2"/>
  </si>
  <si>
    <t>前回報告時</t>
    <rPh sb="0" eb="5">
      <t>ゼンカイホウコクジ</t>
    </rPh>
    <phoneticPr fontId="2"/>
  </si>
  <si>
    <t>（加点要件のみ該当）中小企業生産性革命推進事業　事業承継引継ぎ補助金（8次公募） の場合</t>
    <rPh sb="1" eb="5">
      <t>カテンヨウケン</t>
    </rPh>
    <rPh sb="7" eb="9">
      <t>ガイトウ</t>
    </rPh>
    <rPh sb="10" eb="14">
      <t>チュウショウキギョウ</t>
    </rPh>
    <rPh sb="14" eb="17">
      <t>セイサンセイ</t>
    </rPh>
    <rPh sb="17" eb="19">
      <t>カクメイ</t>
    </rPh>
    <rPh sb="19" eb="23">
      <t>スイシンジギョウ</t>
    </rPh>
    <rPh sb="24" eb="26">
      <t>ジギョウ</t>
    </rPh>
    <rPh sb="26" eb="28">
      <t>ショウケイ</t>
    </rPh>
    <rPh sb="28" eb="30">
      <t>ヒキツ</t>
    </rPh>
    <rPh sb="31" eb="34">
      <t>ホジョキン</t>
    </rPh>
    <rPh sb="36" eb="39">
      <t>ジコウボ</t>
    </rPh>
    <rPh sb="42" eb="44">
      <t>バアイ</t>
    </rPh>
    <phoneticPr fontId="2"/>
  </si>
  <si>
    <t>（加点要件のみ該当）中小企業生産性革命推進事業　事業承継引継ぎ補助金（9次公募） の場合</t>
    <rPh sb="1" eb="5">
      <t>カテンヨウケン</t>
    </rPh>
    <rPh sb="7" eb="9">
      <t>ガイトウ</t>
    </rPh>
    <rPh sb="10" eb="14">
      <t>チュウショウキギョウ</t>
    </rPh>
    <rPh sb="14" eb="17">
      <t>セイサンセイ</t>
    </rPh>
    <rPh sb="17" eb="19">
      <t>カクメイ</t>
    </rPh>
    <rPh sb="19" eb="23">
      <t>スイシンジギョウ</t>
    </rPh>
    <rPh sb="24" eb="26">
      <t>ジギョウ</t>
    </rPh>
    <rPh sb="26" eb="28">
      <t>ショウケイ</t>
    </rPh>
    <rPh sb="28" eb="30">
      <t>ヒキツ</t>
    </rPh>
    <rPh sb="31" eb="34">
      <t>ホジョキン</t>
    </rPh>
    <rPh sb="36" eb="39">
      <t>ジコウボ</t>
    </rPh>
    <rPh sb="42" eb="44">
      <t>バアイ</t>
    </rPh>
    <phoneticPr fontId="2"/>
  </si>
  <si>
    <t>中小企業生産性革命推進事業 事業承継・引継ぎ補助金（第6次公募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</si>
  <si>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該当あり</t>
    <rPh sb="0" eb="2">
      <t>ガイトウ</t>
    </rPh>
    <phoneticPr fontId="2"/>
  </si>
  <si>
    <t>補助金名</t>
    <rPh sb="0" eb="4">
      <t>ホジョキンメイ</t>
    </rPh>
    <phoneticPr fontId="2"/>
  </si>
  <si>
    <t>補助事業完了期限日</t>
    <rPh sb="0" eb="4">
      <t>ホジョジギョウ</t>
    </rPh>
    <rPh sb="4" eb="6">
      <t>カンリョウ</t>
    </rPh>
    <rPh sb="6" eb="9">
      <t>キゲンビ</t>
    </rPh>
    <phoneticPr fontId="2"/>
  </si>
  <si>
    <t>生産性向上要件</t>
    <rPh sb="0" eb="3">
      <t>セイサンセイ</t>
    </rPh>
    <rPh sb="3" eb="5">
      <t>コウジョウ</t>
    </rPh>
    <rPh sb="5" eb="7">
      <t>ヨウケン</t>
    </rPh>
    <phoneticPr fontId="2"/>
  </si>
  <si>
    <t>生産性向上要件（補足）</t>
    <rPh sb="0" eb="3">
      <t>セイサンセイ</t>
    </rPh>
    <rPh sb="3" eb="5">
      <t>コウジョウ</t>
    </rPh>
    <rPh sb="5" eb="7">
      <t>ヨウケン</t>
    </rPh>
    <rPh sb="8" eb="10">
      <t>ホソク</t>
    </rPh>
    <phoneticPr fontId="2"/>
  </si>
  <si>
    <t>賃上げ要件</t>
    <rPh sb="0" eb="2">
      <t>チンア</t>
    </rPh>
    <rPh sb="3" eb="5">
      <t>ヨウケン</t>
    </rPh>
    <phoneticPr fontId="2"/>
  </si>
  <si>
    <t>n/a</t>
    <phoneticPr fontId="2"/>
  </si>
  <si>
    <t>該当あり/なし</t>
    <rPh sb="0" eb="2">
      <t>ガイトウ</t>
    </rPh>
    <phoneticPr fontId="2"/>
  </si>
  <si>
    <t>補助上限額引上げの要件（400→600万円）</t>
    <rPh sb="0" eb="5">
      <t>ホジョジョウゲンガク</t>
    </rPh>
    <rPh sb="5" eb="7">
      <t>ヒキア</t>
    </rPh>
    <rPh sb="9" eb="11">
      <t>ヨウケン</t>
    </rPh>
    <rPh sb="19" eb="20">
      <t>マン</t>
    </rPh>
    <rPh sb="20" eb="21">
      <t>エン</t>
    </rPh>
    <phoneticPr fontId="2"/>
  </si>
  <si>
    <t>補助上限額引上げの要件（400→600万円）</t>
    <rPh sb="0" eb="5">
      <t>ホジョジョウゲンガク</t>
    </rPh>
    <rPh sb="5" eb="7">
      <t>ヒキア</t>
    </rPh>
    <rPh sb="9" eb="11">
      <t>ヨウケン</t>
    </rPh>
    <phoneticPr fontId="2"/>
  </si>
  <si>
    <t>令和4年度当初予算 事業承継・引継ぎ補助金</t>
    <phoneticPr fontId="2"/>
  </si>
  <si>
    <t>補助上限額引上げの要件（300→500万円）</t>
    <rPh sb="0" eb="5">
      <t>ホジョジョウゲンガク</t>
    </rPh>
    <rPh sb="5" eb="7">
      <t>ヒキア</t>
    </rPh>
    <rPh sb="9" eb="11">
      <t>ヨウケン</t>
    </rPh>
    <phoneticPr fontId="2"/>
  </si>
  <si>
    <t>加点要素</t>
    <rPh sb="0" eb="2">
      <t>カテン</t>
    </rPh>
    <rPh sb="2" eb="4">
      <t>ヨウソ</t>
    </rPh>
    <phoneticPr fontId="2"/>
  </si>
  <si>
    <t>申請上の必須要件</t>
    <rPh sb="0" eb="3">
      <t>シンセイジョウ</t>
    </rPh>
    <rPh sb="4" eb="6">
      <t>ヒッス</t>
    </rPh>
    <rPh sb="6" eb="8">
      <t>ヨウケン</t>
    </rPh>
    <phoneticPr fontId="2"/>
  </si>
  <si>
    <t>補助上限額引上げの要件</t>
    <rPh sb="0" eb="5">
      <t>ホジョジョウゲンガク</t>
    </rPh>
    <rPh sb="5" eb="7">
      <t>ヒキア</t>
    </rPh>
    <rPh sb="9" eb="11">
      <t>ヨウケン</t>
    </rPh>
    <phoneticPr fontId="2"/>
  </si>
  <si>
    <t>補助上限額引上げの要件/加点要素</t>
    <rPh sb="0" eb="5">
      <t>ホジョジョウゲンガク</t>
    </rPh>
    <rPh sb="5" eb="7">
      <t>ヒキア</t>
    </rPh>
    <rPh sb="9" eb="11">
      <t>ヨウケン</t>
    </rPh>
    <rPh sb="12" eb="14">
      <t>カテン</t>
    </rPh>
    <rPh sb="14" eb="16">
      <t>ヨウソ</t>
    </rPh>
    <phoneticPr fontId="2"/>
  </si>
  <si>
    <t>補助上限額引上げの要件/加点要素</t>
    <rPh sb="0" eb="5">
      <t>ホジョジョウゲンガク</t>
    </rPh>
    <rPh sb="5" eb="7">
      <t>ヒキア</t>
    </rPh>
    <rPh sb="9" eb="11">
      <t>ヨウケン</t>
    </rPh>
    <phoneticPr fontId="2"/>
  </si>
  <si>
    <t>（補助上限額引き上げ要件）中小企業生産性革命推進事業　事業承継引継ぎ補助金（6次・7次・8次・9次公募） の場合</t>
    <rPh sb="1" eb="6">
      <t>ホジョジョウゲンガク</t>
    </rPh>
    <rPh sb="6" eb="7">
      <t>ヒ</t>
    </rPh>
    <rPh sb="8" eb="9">
      <t>ア</t>
    </rPh>
    <rPh sb="10" eb="12">
      <t>ヨウケン</t>
    </rPh>
    <rPh sb="13" eb="17">
      <t>チュウショウキギョウ</t>
    </rPh>
    <rPh sb="17" eb="20">
      <t>セイサンセイ</t>
    </rPh>
    <rPh sb="20" eb="22">
      <t>カクメイ</t>
    </rPh>
    <rPh sb="22" eb="26">
      <t>スイシンジギョウ</t>
    </rPh>
    <rPh sb="27" eb="29">
      <t>ジギョウ</t>
    </rPh>
    <rPh sb="29" eb="31">
      <t>ショウケイ</t>
    </rPh>
    <rPh sb="31" eb="33">
      <t>ヒキツ</t>
    </rPh>
    <rPh sb="34" eb="37">
      <t>ホジョキン</t>
    </rPh>
    <rPh sb="39" eb="40">
      <t>ツギ</t>
    </rPh>
    <rPh sb="42" eb="43">
      <t>ジ</t>
    </rPh>
    <rPh sb="45" eb="46">
      <t>ジ</t>
    </rPh>
    <rPh sb="48" eb="51">
      <t>ジコウボ</t>
    </rPh>
    <rPh sb="54" eb="56">
      <t>バアイ</t>
    </rPh>
    <phoneticPr fontId="2"/>
  </si>
  <si>
    <t>※対象の事業年度の所得税等、「③経費」に含まれていない税金の金額を記入してください。また金額が確認できる書類を提出してください。</t>
    <phoneticPr fontId="2"/>
  </si>
  <si>
    <r>
      <t>※</t>
    </r>
    <r>
      <rPr>
        <u/>
        <sz val="11"/>
        <color theme="1"/>
        <rFont val="游ゴシック"/>
        <family val="3"/>
        <charset val="128"/>
      </rPr>
      <t>補助金の交付額、補助事業と関連のない雑収入については控除して構いません</t>
    </r>
    <r>
      <rPr>
        <sz val="11"/>
        <color theme="1"/>
        <rFont val="游ゴシック"/>
        <family val="3"/>
        <charset val="128"/>
      </rPr>
      <t>。その場合は、控除額が確認できる書類を提出してください。</t>
    </r>
    <rPh sb="1" eb="4">
      <t>ホジョキン</t>
    </rPh>
    <rPh sb="5" eb="7">
      <t>コウフ</t>
    </rPh>
    <rPh sb="7" eb="8">
      <t>ガク</t>
    </rPh>
    <rPh sb="9" eb="11">
      <t>ホジョ</t>
    </rPh>
    <rPh sb="11" eb="13">
      <t>ジギョウ</t>
    </rPh>
    <rPh sb="14" eb="16">
      <t>カンレン</t>
    </rPh>
    <rPh sb="19" eb="22">
      <t>ザッシュウニュウ</t>
    </rPh>
    <rPh sb="27" eb="29">
      <t>コウジョ</t>
    </rPh>
    <rPh sb="31" eb="32">
      <t>カマ</t>
    </rPh>
    <rPh sb="39" eb="41">
      <t>バアイ</t>
    </rPh>
    <rPh sb="43" eb="45">
      <t>コウジョ</t>
    </rPh>
    <rPh sb="45" eb="46">
      <t>ガク</t>
    </rPh>
    <rPh sb="47" eb="49">
      <t>カクニン</t>
    </rPh>
    <rPh sb="52" eb="54">
      <t>ショルイ</t>
    </rPh>
    <rPh sb="55" eb="57">
      <t>テイシュツ</t>
    </rPh>
    <phoneticPr fontId="2"/>
  </si>
  <si>
    <r>
      <t xml:space="preserve">【経営革新｜個人事業主用】(6次・7次・8次・9次公募) 事業化状況報告用 計算シート </t>
    </r>
    <r>
      <rPr>
        <b/>
        <sz val="18"/>
        <color theme="0"/>
        <rFont val="游ゴシック"/>
        <family val="3"/>
        <charset val="128"/>
      </rPr>
      <t>v1.2</t>
    </r>
    <rPh sb="1" eb="3">
      <t>ケイエイ</t>
    </rPh>
    <rPh sb="3" eb="5">
      <t>カクシン</t>
    </rPh>
    <rPh sb="6" eb="8">
      <t>コジン</t>
    </rPh>
    <rPh sb="8" eb="11">
      <t>ジギョウヌシ</t>
    </rPh>
    <rPh sb="11" eb="12">
      <t>ヨウ</t>
    </rPh>
    <rPh sb="29" eb="31">
      <t>ジギョウ</t>
    </rPh>
    <rPh sb="30" eb="32">
      <t>ジョウキョウ</t>
    </rPh>
    <rPh sb="32" eb="35">
      <t>ホウコクヨウ</t>
    </rPh>
    <rPh sb="36" eb="38">
      <t>ケイサン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</si>
</sst>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 ;_ * \-#,##0_ ;_ * &quot;-&quot;_ ;_ @_ "/>
    <numFmt numFmtId="176" formatCode="0&quot;名&quot;"/>
    <numFmt numFmtId="177" formatCode="0.0&quot;名&quot;"/>
    <numFmt numFmtId="178" formatCode="[$-F800]dddd\,\ mmmm\ dd\,\ yyyy"/>
    <numFmt numFmtId="179" formatCode="yyyy/m"/>
    <numFmt numFmtId="180" formatCode="yyyy&quot;年&quot;m&quot;月&quot;;@"/>
    <numFmt numFmtId="181" formatCode="yyyy&quot;年&quot;m&quot;月時点&quot;;@"/>
  </numFmts>
  <fonts count="65" x14ac:knownFonts="1">
    <font>
      <sz val="11"/>
      <color theme="1"/>
      <name val="游ゴシック"/>
      <family val="2"/>
      <charset val="128"/>
      <scheme val="minor"/>
    </font>
    <font>
      <b/>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name val="Arial"/>
      <family val="2"/>
    </font>
    <font>
      <b/>
      <sz val="11"/>
      <color theme="1"/>
      <name val="游ゴシック"/>
      <family val="3"/>
      <charset val="128"/>
      <scheme val="minor"/>
    </font>
    <font>
      <sz val="11"/>
      <color theme="1"/>
      <name val="游ゴシック"/>
      <family val="3"/>
      <charset val="128"/>
      <scheme val="minor"/>
    </font>
    <font>
      <sz val="11"/>
      <color theme="1"/>
      <name val="游ゴシック"/>
      <family val="3"/>
      <charset val="128"/>
    </font>
    <font>
      <sz val="11"/>
      <name val="游ゴシック"/>
      <family val="3"/>
      <charset val="128"/>
      <scheme val="minor"/>
    </font>
    <font>
      <u/>
      <sz val="11"/>
      <color theme="1"/>
      <name val="游ゴシック"/>
      <family val="3"/>
      <charset val="128"/>
    </font>
    <font>
      <sz val="11"/>
      <name val="游ゴシック"/>
      <family val="3"/>
      <charset val="128"/>
    </font>
    <font>
      <sz val="6"/>
      <name val="ＭＳ Ｐゴシック"/>
      <family val="3"/>
      <charset val="128"/>
    </font>
    <font>
      <b/>
      <sz val="24"/>
      <color indexed="8"/>
      <name val="ＭＳ Ｐゴシック"/>
      <family val="3"/>
      <charset val="128"/>
    </font>
    <font>
      <sz val="11"/>
      <name val="ＭＳ Ｐゴシック"/>
      <family val="3"/>
      <charset val="128"/>
    </font>
    <font>
      <b/>
      <sz val="12"/>
      <color theme="1"/>
      <name val="游ゴシック"/>
      <family val="3"/>
      <charset val="128"/>
    </font>
    <font>
      <b/>
      <sz val="14"/>
      <color theme="1"/>
      <name val="游ゴシック"/>
      <family val="3"/>
      <charset val="128"/>
    </font>
    <font>
      <b/>
      <sz val="12"/>
      <color theme="1"/>
      <name val="游ゴシック"/>
      <family val="3"/>
      <charset val="128"/>
      <scheme val="minor"/>
    </font>
    <font>
      <sz val="11"/>
      <color rgb="FFFF0000"/>
      <name val="游ゴシック"/>
      <family val="3"/>
      <charset val="128"/>
    </font>
    <font>
      <b/>
      <sz val="11"/>
      <color theme="1"/>
      <name val="游ゴシック"/>
      <family val="3"/>
      <charset val="128"/>
    </font>
    <font>
      <b/>
      <sz val="18"/>
      <color theme="1"/>
      <name val="游ゴシック"/>
      <family val="3"/>
      <charset val="128"/>
    </font>
    <font>
      <sz val="11"/>
      <color theme="1"/>
      <name val="游ゴシック"/>
      <family val="2"/>
      <charset val="128"/>
      <scheme val="minor"/>
    </font>
    <font>
      <u/>
      <sz val="11"/>
      <color theme="1"/>
      <name val="游ゴシック"/>
      <family val="3"/>
      <charset val="128"/>
      <scheme val="minor"/>
    </font>
    <font>
      <b/>
      <sz val="11"/>
      <color rgb="FFFF0000"/>
      <name val="游ゴシック"/>
      <family val="3"/>
      <charset val="128"/>
    </font>
    <font>
      <b/>
      <sz val="11"/>
      <name val="游ゴシック"/>
      <family val="3"/>
      <charset val="128"/>
    </font>
    <font>
      <b/>
      <sz val="11"/>
      <color rgb="FFFF0000"/>
      <name val="游ゴシック"/>
      <family val="3"/>
      <charset val="128"/>
      <scheme val="minor"/>
    </font>
    <font>
      <sz val="11"/>
      <color theme="1"/>
      <name val="Calibri"/>
      <family val="2"/>
    </font>
    <font>
      <sz val="11"/>
      <color rgb="FF0070C0"/>
      <name val="游ゴシック"/>
      <family val="3"/>
      <charset val="128"/>
    </font>
    <font>
      <b/>
      <sz val="11"/>
      <name val="游ゴシック"/>
      <family val="3"/>
      <charset val="128"/>
      <scheme val="minor"/>
    </font>
    <font>
      <b/>
      <sz val="11"/>
      <color rgb="FF0070C0"/>
      <name val="游ゴシック"/>
      <family val="3"/>
      <charset val="128"/>
    </font>
    <font>
      <sz val="10"/>
      <color theme="1"/>
      <name val="游ゴシック"/>
      <family val="3"/>
      <charset val="128"/>
    </font>
    <font>
      <b/>
      <sz val="10"/>
      <color rgb="FF0070C0"/>
      <name val="游ゴシック"/>
      <family val="3"/>
      <charset val="128"/>
    </font>
    <font>
      <sz val="11"/>
      <color rgb="FF0070C0"/>
      <name val="游ゴシック"/>
      <family val="3"/>
      <charset val="128"/>
      <scheme val="minor"/>
    </font>
    <font>
      <b/>
      <sz val="11"/>
      <color rgb="FF0070C0"/>
      <name val="游ゴシック"/>
      <family val="3"/>
      <charset val="128"/>
      <scheme val="minor"/>
    </font>
    <font>
      <sz val="10"/>
      <color theme="1"/>
      <name val="游ゴシック"/>
      <family val="3"/>
      <charset val="128"/>
      <scheme val="minor"/>
    </font>
    <font>
      <b/>
      <sz val="11"/>
      <color theme="0"/>
      <name val="游ゴシック"/>
      <family val="3"/>
      <charset val="128"/>
    </font>
    <font>
      <b/>
      <sz val="18"/>
      <color theme="1"/>
      <name val="Yu Gothic UI"/>
      <family val="3"/>
    </font>
    <font>
      <sz val="11"/>
      <color theme="1"/>
      <name val="Yu Gothic UI"/>
      <family val="3"/>
    </font>
    <font>
      <b/>
      <sz val="11"/>
      <color rgb="FFFF0000"/>
      <name val="Yu Gothic UI"/>
      <family val="3"/>
    </font>
    <font>
      <b/>
      <sz val="11"/>
      <color theme="1"/>
      <name val="Yu Gothic UI"/>
      <family val="3"/>
    </font>
    <font>
      <sz val="11"/>
      <color theme="0"/>
      <name val="Yu Gothic UI"/>
      <family val="3"/>
    </font>
    <font>
      <b/>
      <sz val="9"/>
      <color theme="5"/>
      <name val="Yu Gothic UI"/>
      <family val="3"/>
    </font>
    <font>
      <sz val="9"/>
      <color theme="1"/>
      <name val="Yu Gothic UI"/>
      <family val="3"/>
    </font>
    <font>
      <sz val="6"/>
      <name val="Yu Gothic UI"/>
      <family val="2"/>
      <charset val="128"/>
    </font>
    <font>
      <b/>
      <sz val="11"/>
      <color rgb="FF000000"/>
      <name val="Yu Gothic UI"/>
      <family val="3"/>
    </font>
    <font>
      <sz val="11"/>
      <color theme="1"/>
      <name val="Yu Gothic UI"/>
      <family val="3"/>
      <charset val="128"/>
    </font>
    <font>
      <sz val="11"/>
      <color rgb="FFFFFFFF"/>
      <name val="Yu Gothic UI"/>
      <family val="3"/>
      <charset val="128"/>
    </font>
    <font>
      <sz val="11"/>
      <color rgb="FFFFFFFF"/>
      <name val="Yu Gothic UI"/>
      <family val="3"/>
    </font>
    <font>
      <sz val="11"/>
      <color theme="1"/>
      <name val="游ゴシック"/>
      <family val="3"/>
    </font>
    <font>
      <b/>
      <sz val="12"/>
      <color theme="1"/>
      <name val="游ゴシック"/>
      <family val="3"/>
    </font>
    <font>
      <b/>
      <sz val="18"/>
      <color rgb="FFFF0000"/>
      <name val="游ゴシック"/>
      <family val="3"/>
      <charset val="128"/>
    </font>
    <font>
      <sz val="11"/>
      <color rgb="FF92D050"/>
      <name val="游ゴシック"/>
      <family val="3"/>
      <charset val="128"/>
    </font>
    <font>
      <sz val="11"/>
      <color rgb="FF92D050"/>
      <name val="游ゴシック"/>
      <family val="3"/>
      <charset val="128"/>
      <scheme val="minor"/>
    </font>
    <font>
      <b/>
      <sz val="18"/>
      <color rgb="FFFF0000"/>
      <name val="游ゴシック"/>
      <family val="3"/>
    </font>
    <font>
      <sz val="11"/>
      <name val="游ゴシック"/>
      <family val="3"/>
    </font>
    <font>
      <b/>
      <sz val="11"/>
      <color theme="1"/>
      <name val="游ゴシック"/>
      <family val="3"/>
    </font>
    <font>
      <b/>
      <sz val="11"/>
      <color rgb="FFFF0000"/>
      <name val="游ゴシック"/>
      <family val="3"/>
    </font>
    <font>
      <b/>
      <sz val="14"/>
      <color theme="1"/>
      <name val="游ゴシック"/>
      <family val="3"/>
    </font>
    <font>
      <sz val="11"/>
      <color rgb="FF92D050"/>
      <name val="游ゴシック"/>
      <family val="3"/>
    </font>
    <font>
      <b/>
      <sz val="11"/>
      <name val="游ゴシック"/>
      <family val="3"/>
    </font>
    <font>
      <sz val="10"/>
      <color theme="1"/>
      <name val="游ゴシック"/>
      <family val="3"/>
    </font>
    <font>
      <sz val="11"/>
      <color rgb="FFFF0000"/>
      <name val="游ゴシック"/>
      <family val="3"/>
    </font>
    <font>
      <sz val="11"/>
      <color rgb="FF0070C0"/>
      <name val="游ゴシック"/>
      <family val="3"/>
    </font>
    <font>
      <b/>
      <sz val="11"/>
      <color theme="0"/>
      <name val="游ゴシック"/>
      <family val="3"/>
    </font>
    <font>
      <b/>
      <sz val="11"/>
      <color rgb="FF0070C0"/>
      <name val="游ゴシック"/>
      <family val="3"/>
    </font>
    <font>
      <b/>
      <sz val="18"/>
      <color theme="0"/>
      <name val="游ゴシック"/>
      <family val="3"/>
      <charset val="128"/>
    </font>
  </fonts>
  <fills count="16">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rgb="FFFFCCCC"/>
        <bgColor indexed="64"/>
      </patternFill>
    </fill>
    <fill>
      <patternFill patternType="solid">
        <fgColor rgb="FF92D050"/>
        <bgColor indexed="64"/>
      </patternFill>
    </fill>
    <fill>
      <patternFill patternType="solid">
        <fgColor rgb="FF99FFCC"/>
        <bgColor indexed="64"/>
      </patternFill>
    </fill>
    <fill>
      <patternFill patternType="solid">
        <fgColor rgb="FF0070C0"/>
        <bgColor indexed="64"/>
      </patternFill>
    </fill>
    <fill>
      <patternFill patternType="solid">
        <fgColor theme="2"/>
        <bgColor indexed="64"/>
      </patternFill>
    </fill>
    <fill>
      <patternFill patternType="solid">
        <fgColor rgb="FF012169"/>
        <bgColor indexed="64"/>
      </patternFill>
    </fill>
    <fill>
      <patternFill patternType="solid">
        <fgColor rgb="FF62B5E5"/>
        <bgColor indexed="64"/>
      </patternFill>
    </fill>
    <fill>
      <patternFill patternType="solid">
        <fgColor rgb="FF046A38"/>
        <bgColor indexed="64"/>
      </patternFill>
    </fill>
    <fill>
      <patternFill patternType="solid">
        <fgColor rgb="FF0097A9"/>
        <bgColor indexed="64"/>
      </patternFill>
    </fill>
    <fill>
      <patternFill patternType="solid">
        <fgColor theme="3"/>
        <bgColor indexed="64"/>
      </patternFill>
    </fill>
    <fill>
      <patternFill patternType="solid">
        <fgColor rgb="FF002060"/>
        <bgColor indexed="64"/>
      </patternFill>
    </fill>
    <fill>
      <patternFill patternType="solid">
        <fgColor rgb="FF7030A0"/>
        <bgColor indexed="64"/>
      </patternFill>
    </fill>
  </fills>
  <borders count="52">
    <border>
      <left/>
      <right/>
      <top/>
      <bottom/>
      <diagonal/>
    </border>
    <border>
      <left style="thin">
        <color theme="1"/>
      </left>
      <right style="thin">
        <color theme="1"/>
      </right>
      <top style="thin">
        <color theme="1"/>
      </top>
      <bottom style="thin">
        <color theme="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top/>
      <bottom style="thin">
        <color theme="1"/>
      </bottom>
      <diagonal/>
    </border>
    <border>
      <left style="thin">
        <color auto="1"/>
      </left>
      <right style="thin">
        <color auto="1"/>
      </right>
      <top style="thin">
        <color auto="1"/>
      </top>
      <bottom/>
      <diagonal/>
    </border>
    <border>
      <left style="thin">
        <color theme="1"/>
      </left>
      <right style="thin">
        <color theme="1"/>
      </right>
      <top/>
      <bottom/>
      <diagonal/>
    </border>
    <border>
      <left style="double">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thin">
        <color indexed="64"/>
      </left>
      <right style="thin">
        <color indexed="64"/>
      </right>
      <top style="double">
        <color indexed="64"/>
      </top>
      <bottom style="thin">
        <color indexed="64"/>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double">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auto="1"/>
      </left>
      <right style="thin">
        <color auto="1"/>
      </right>
      <top/>
      <bottom/>
      <diagonal/>
    </border>
    <border>
      <left/>
      <right/>
      <top style="thin">
        <color auto="1"/>
      </top>
      <bottom style="double">
        <color auto="1"/>
      </bottom>
      <diagonal/>
    </border>
    <border>
      <left style="double">
        <color auto="1"/>
      </left>
      <right/>
      <top style="double">
        <color auto="1"/>
      </top>
      <bottom/>
      <diagonal/>
    </border>
    <border>
      <left style="thin">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thin">
        <color auto="1"/>
      </right>
      <top style="thin">
        <color auto="1"/>
      </top>
      <bottom style="thin">
        <color auto="1"/>
      </bottom>
      <diagonal/>
    </border>
    <border>
      <left/>
      <right style="double">
        <color auto="1"/>
      </right>
      <top style="thin">
        <color auto="1"/>
      </top>
      <bottom style="thin">
        <color auto="1"/>
      </bottom>
      <diagonal/>
    </border>
    <border>
      <left style="double">
        <color auto="1"/>
      </left>
      <right style="thin">
        <color auto="1"/>
      </right>
      <top/>
      <bottom style="double">
        <color auto="1"/>
      </bottom>
      <diagonal/>
    </border>
    <border>
      <left style="thin">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s>
  <cellStyleXfs count="5">
    <xf numFmtId="0" fontId="0" fillId="0" borderId="0">
      <alignment vertical="center"/>
    </xf>
    <xf numFmtId="38" fontId="13" fillId="0" borderId="0" applyBorder="0" applyProtection="0">
      <alignment vertical="center"/>
    </xf>
    <xf numFmtId="38" fontId="20" fillId="0" borderId="0" applyFont="0" applyFill="0" applyBorder="0" applyAlignment="0" applyProtection="0">
      <alignment vertical="center"/>
    </xf>
    <xf numFmtId="9" fontId="20" fillId="0" borderId="0" applyFont="0" applyFill="0" applyBorder="0" applyAlignment="0" applyProtection="0">
      <alignment vertical="center"/>
    </xf>
    <xf numFmtId="0" fontId="25" fillId="0" borderId="0">
      <alignment vertical="center"/>
    </xf>
  </cellStyleXfs>
  <cellXfs count="458">
    <xf numFmtId="0" fontId="0" fillId="0" borderId="0" xfId="0">
      <alignment vertical="center"/>
    </xf>
    <xf numFmtId="0" fontId="6" fillId="0" borderId="2" xfId="0" applyFont="1" applyBorder="1">
      <alignment vertical="center"/>
    </xf>
    <xf numFmtId="0" fontId="6" fillId="0" borderId="0" xfId="0" applyFont="1">
      <alignment vertical="center"/>
    </xf>
    <xf numFmtId="0" fontId="6" fillId="3" borderId="2" xfId="0" applyFont="1" applyFill="1" applyBorder="1">
      <alignment vertical="center"/>
    </xf>
    <xf numFmtId="0" fontId="6" fillId="3" borderId="2" xfId="0" applyFont="1" applyFill="1" applyBorder="1" applyAlignment="1">
      <alignment horizontal="center" vertical="center"/>
    </xf>
    <xf numFmtId="0" fontId="6" fillId="0" borderId="27" xfId="0" applyFont="1" applyBorder="1">
      <alignment vertical="center"/>
    </xf>
    <xf numFmtId="0" fontId="0" fillId="0" borderId="0" xfId="0" applyAlignment="1">
      <alignment horizontal="center" vertical="center"/>
    </xf>
    <xf numFmtId="0" fontId="0" fillId="6" borderId="32" xfId="0" applyFill="1" applyBorder="1" applyAlignment="1">
      <alignment horizontal="center" vertical="center"/>
    </xf>
    <xf numFmtId="0" fontId="0" fillId="0" borderId="32" xfId="0" applyBorder="1">
      <alignment vertical="center"/>
    </xf>
    <xf numFmtId="14" fontId="0" fillId="0" borderId="32" xfId="0" applyNumberFormat="1" applyBorder="1">
      <alignment vertical="center"/>
    </xf>
    <xf numFmtId="0" fontId="0" fillId="0" borderId="32" xfId="0" applyBorder="1" applyAlignment="1">
      <alignment horizontal="center" vertical="center"/>
    </xf>
    <xf numFmtId="178" fontId="7" fillId="0" borderId="20" xfId="2" applyNumberFormat="1" applyFont="1" applyBorder="1" applyAlignment="1" applyProtection="1">
      <alignment vertical="center"/>
      <protection locked="0"/>
    </xf>
    <xf numFmtId="41" fontId="7" fillId="0" borderId="1" xfId="0" applyNumberFormat="1" applyFont="1" applyBorder="1" applyProtection="1">
      <alignment vertical="center"/>
      <protection locked="0"/>
    </xf>
    <xf numFmtId="0" fontId="10" fillId="0" borderId="1" xfId="0" applyFont="1" applyBorder="1" applyAlignment="1" applyProtection="1">
      <alignment horizontal="left" vertical="center"/>
      <protection locked="0"/>
    </xf>
    <xf numFmtId="41" fontId="7" fillId="0" borderId="18" xfId="0" applyNumberFormat="1" applyFont="1" applyBorder="1" applyProtection="1">
      <alignment vertical="center"/>
      <protection locked="0"/>
    </xf>
    <xf numFmtId="176" fontId="7" fillId="0" borderId="2" xfId="0" applyNumberFormat="1" applyFont="1" applyBorder="1" applyProtection="1">
      <alignment vertical="center"/>
      <protection locked="0"/>
    </xf>
    <xf numFmtId="41" fontId="0" fillId="0" borderId="2" xfId="0" applyNumberFormat="1" applyBorder="1" applyProtection="1">
      <alignment vertical="center"/>
      <protection locked="0"/>
    </xf>
    <xf numFmtId="41" fontId="6" fillId="0" borderId="2" xfId="0" applyNumberFormat="1" applyFont="1" applyBorder="1" applyProtection="1">
      <alignment vertical="center"/>
      <protection locked="0"/>
    </xf>
    <xf numFmtId="41" fontId="6" fillId="0" borderId="20" xfId="0" applyNumberFormat="1" applyFont="1" applyBorder="1" applyProtection="1">
      <alignment vertical="center"/>
      <protection locked="0"/>
    </xf>
    <xf numFmtId="41" fontId="6" fillId="0" borderId="25" xfId="0" applyNumberFormat="1" applyFont="1" applyBorder="1" applyProtection="1">
      <alignment vertical="center"/>
      <protection locked="0"/>
    </xf>
    <xf numFmtId="41" fontId="6" fillId="0" borderId="29" xfId="0" applyNumberFormat="1" applyFont="1" applyBorder="1" applyProtection="1">
      <alignment vertical="center"/>
      <protection locked="0"/>
    </xf>
    <xf numFmtId="41" fontId="7" fillId="0" borderId="2" xfId="0" applyNumberFormat="1" applyFont="1" applyBorder="1" applyProtection="1">
      <alignment vertical="center"/>
      <protection locked="0"/>
    </xf>
    <xf numFmtId="41" fontId="7" fillId="2" borderId="1" xfId="0" applyNumberFormat="1" applyFont="1" applyFill="1" applyBorder="1">
      <alignment vertical="center"/>
    </xf>
    <xf numFmtId="41" fontId="0" fillId="2" borderId="2" xfId="0" applyNumberFormat="1" applyFill="1" applyBorder="1">
      <alignment vertical="center"/>
    </xf>
    <xf numFmtId="176" fontId="6" fillId="2" borderId="26" xfId="0" applyNumberFormat="1" applyFont="1" applyFill="1" applyBorder="1" applyAlignment="1">
      <alignment horizontal="right" vertical="center"/>
    </xf>
    <xf numFmtId="41" fontId="6" fillId="2" borderId="11" xfId="0" applyNumberFormat="1" applyFont="1" applyFill="1" applyBorder="1" applyAlignment="1">
      <alignment horizontal="left" vertical="center"/>
    </xf>
    <xf numFmtId="41" fontId="6" fillId="2" borderId="3" xfId="0" applyNumberFormat="1" applyFont="1" applyFill="1" applyBorder="1" applyAlignment="1">
      <alignment horizontal="left" vertical="center"/>
    </xf>
    <xf numFmtId="41" fontId="6" fillId="2" borderId="2" xfId="0" applyNumberFormat="1" applyFont="1" applyFill="1" applyBorder="1" applyAlignment="1">
      <alignment horizontal="left" vertical="center"/>
    </xf>
    <xf numFmtId="41" fontId="6" fillId="2" borderId="30" xfId="0" applyNumberFormat="1" applyFont="1" applyFill="1" applyBorder="1" applyAlignment="1">
      <alignment horizontal="left" vertical="center"/>
    </xf>
    <xf numFmtId="41" fontId="6" fillId="2" borderId="2" xfId="0" applyNumberFormat="1" applyFont="1" applyFill="1" applyBorder="1">
      <alignment vertical="center"/>
    </xf>
    <xf numFmtId="41" fontId="6" fillId="2" borderId="26" xfId="0" applyNumberFormat="1" applyFont="1" applyFill="1" applyBorder="1">
      <alignment vertical="center"/>
    </xf>
    <xf numFmtId="41" fontId="6" fillId="2" borderId="28" xfId="0" applyNumberFormat="1" applyFont="1" applyFill="1" applyBorder="1">
      <alignment vertical="center"/>
    </xf>
    <xf numFmtId="10" fontId="6" fillId="2" borderId="2" xfId="3" applyNumberFormat="1" applyFont="1" applyFill="1" applyBorder="1" applyProtection="1">
      <alignment vertical="center"/>
    </xf>
    <xf numFmtId="41" fontId="7" fillId="3" borderId="2" xfId="0" applyNumberFormat="1" applyFont="1" applyFill="1" applyBorder="1" applyAlignment="1">
      <alignment horizontal="center" vertical="center"/>
    </xf>
    <xf numFmtId="0" fontId="7" fillId="0" borderId="2" xfId="2" applyNumberFormat="1" applyFont="1" applyFill="1" applyBorder="1" applyAlignment="1" applyProtection="1">
      <alignment horizontal="center" vertical="center"/>
      <protection locked="0"/>
    </xf>
    <xf numFmtId="0" fontId="7" fillId="2" borderId="2" xfId="2" applyNumberFormat="1" applyFont="1" applyFill="1" applyBorder="1" applyAlignment="1" applyProtection="1">
      <alignment horizontal="center" vertical="center"/>
    </xf>
    <xf numFmtId="41" fontId="6" fillId="2" borderId="24" xfId="0" applyNumberFormat="1" applyFont="1" applyFill="1" applyBorder="1">
      <alignment vertical="center"/>
    </xf>
    <xf numFmtId="177" fontId="6" fillId="0" borderId="2" xfId="0" applyNumberFormat="1" applyFont="1" applyBorder="1" applyAlignment="1" applyProtection="1">
      <alignment horizontal="right" vertical="center"/>
      <protection locked="0"/>
    </xf>
    <xf numFmtId="41" fontId="7" fillId="2" borderId="2" xfId="0" applyNumberFormat="1" applyFont="1" applyFill="1" applyBorder="1">
      <alignment vertical="center"/>
    </xf>
    <xf numFmtId="0" fontId="19" fillId="0" borderId="0" xfId="0" applyFont="1">
      <alignment vertical="center"/>
    </xf>
    <xf numFmtId="0" fontId="7" fillId="0" borderId="0" xfId="0" applyFont="1">
      <alignment vertical="center"/>
    </xf>
    <xf numFmtId="0" fontId="14" fillId="0" borderId="0" xfId="0" applyFont="1">
      <alignment vertical="center"/>
    </xf>
    <xf numFmtId="0" fontId="7" fillId="0" borderId="0" xfId="0" applyFont="1" applyAlignment="1">
      <alignment horizontal="left" vertical="center"/>
    </xf>
    <xf numFmtId="0" fontId="18" fillId="0" borderId="0" xfId="0" applyFont="1">
      <alignment vertical="center"/>
    </xf>
    <xf numFmtId="0" fontId="7" fillId="0" borderId="0" xfId="0" applyFont="1" applyAlignment="1">
      <alignment horizontal="right" vertical="center"/>
    </xf>
    <xf numFmtId="0" fontId="22" fillId="0" borderId="0" xfId="0" applyFont="1">
      <alignment vertical="center"/>
    </xf>
    <xf numFmtId="0" fontId="7" fillId="0" borderId="0" xfId="0" applyFont="1" applyAlignment="1">
      <alignment horizontal="center" vertical="center"/>
    </xf>
    <xf numFmtId="0" fontId="15" fillId="5" borderId="0" xfId="0" applyFont="1" applyFill="1" applyAlignment="1">
      <alignment horizontal="left" vertical="center"/>
    </xf>
    <xf numFmtId="0" fontId="0" fillId="5" borderId="0" xfId="0" applyFill="1">
      <alignment vertical="center"/>
    </xf>
    <xf numFmtId="0" fontId="7" fillId="3" borderId="2" xfId="0" applyFont="1" applyFill="1" applyBorder="1" applyAlignment="1">
      <alignment horizontal="left" vertical="center" indent="1"/>
    </xf>
    <xf numFmtId="0" fontId="0" fillId="0" borderId="0" xfId="0" applyAlignment="1">
      <alignment horizontal="left" vertical="center"/>
    </xf>
    <xf numFmtId="0" fontId="7" fillId="0" borderId="6" xfId="0" applyFont="1" applyBorder="1">
      <alignment vertical="center"/>
    </xf>
    <xf numFmtId="0" fontId="7" fillId="0" borderId="12" xfId="0" applyFont="1" applyBorder="1" applyAlignment="1">
      <alignment horizontal="left" vertical="center"/>
    </xf>
    <xf numFmtId="0" fontId="7" fillId="0" borderId="0" xfId="0" applyFont="1" applyAlignment="1">
      <alignment horizontal="left" vertical="center" indent="1"/>
    </xf>
    <xf numFmtId="0" fontId="10" fillId="3" borderId="1" xfId="0" applyFont="1" applyFill="1" applyBorder="1" applyAlignment="1">
      <alignment horizontal="center" vertical="center"/>
    </xf>
    <xf numFmtId="0" fontId="7" fillId="0" borderId="1" xfId="0" applyFont="1" applyBorder="1" applyAlignment="1">
      <alignment horizontal="left" vertical="center" indent="1"/>
    </xf>
    <xf numFmtId="0" fontId="7" fillId="3" borderId="20" xfId="0" applyFont="1" applyFill="1" applyBorder="1">
      <alignment vertical="center"/>
    </xf>
    <xf numFmtId="0" fontId="18" fillId="3" borderId="20" xfId="0" applyFont="1" applyFill="1" applyBorder="1" applyAlignment="1">
      <alignment horizontal="center" vertical="center"/>
    </xf>
    <xf numFmtId="0" fontId="7" fillId="0" borderId="2" xfId="0" applyFont="1" applyBorder="1">
      <alignment vertical="center"/>
    </xf>
    <xf numFmtId="0" fontId="7" fillId="3" borderId="2" xfId="0" applyFont="1" applyFill="1" applyBorder="1" applyAlignment="1">
      <alignment horizontal="center" vertical="center"/>
    </xf>
    <xf numFmtId="0" fontId="0" fillId="0" borderId="2" xfId="0" applyBorder="1" applyAlignment="1">
      <alignment horizontal="left" vertical="center" indent="1"/>
    </xf>
    <xf numFmtId="0" fontId="0" fillId="0" borderId="12" xfId="0" applyBorder="1" applyAlignment="1">
      <alignment horizontal="left" vertical="center" indent="1"/>
    </xf>
    <xf numFmtId="41" fontId="0" fillId="0" borderId="12" xfId="0" applyNumberFormat="1" applyBorder="1">
      <alignment vertical="center"/>
    </xf>
    <xf numFmtId="0" fontId="0" fillId="0" borderId="0" xfId="0" applyAlignment="1">
      <alignment horizontal="left" vertical="center" indent="1"/>
    </xf>
    <xf numFmtId="41" fontId="7" fillId="0" borderId="0" xfId="0" applyNumberFormat="1" applyFont="1">
      <alignment vertical="center"/>
    </xf>
    <xf numFmtId="41" fontId="18" fillId="3" borderId="2" xfId="0" applyNumberFormat="1" applyFont="1" applyFill="1" applyBorder="1" applyAlignment="1">
      <alignment horizontal="center" vertical="center"/>
    </xf>
    <xf numFmtId="0" fontId="18" fillId="3" borderId="13" xfId="0" applyFont="1" applyFill="1" applyBorder="1" applyAlignment="1">
      <alignment horizontal="center" vertical="center"/>
    </xf>
    <xf numFmtId="0" fontId="6" fillId="0" borderId="2" xfId="0" applyFont="1" applyBorder="1" applyAlignment="1">
      <alignment horizontal="left" vertical="center" indent="1"/>
    </xf>
    <xf numFmtId="0" fontId="6" fillId="0" borderId="30" xfId="0" applyFont="1" applyBorder="1" applyAlignment="1">
      <alignment horizontal="left" vertical="center" indent="1"/>
    </xf>
    <xf numFmtId="41" fontId="5" fillId="0" borderId="31" xfId="0" applyNumberFormat="1" applyFont="1" applyBorder="1" applyAlignment="1">
      <alignment horizontal="left" vertical="center"/>
    </xf>
    <xf numFmtId="0" fontId="6" fillId="0" borderId="26" xfId="0" applyFont="1" applyBorder="1" applyAlignment="1">
      <alignment horizontal="left" vertical="center" indent="1"/>
    </xf>
    <xf numFmtId="41" fontId="7" fillId="0" borderId="0" xfId="0" applyNumberFormat="1" applyFont="1" applyAlignment="1">
      <alignment horizontal="right" vertical="center"/>
    </xf>
    <xf numFmtId="38" fontId="6" fillId="0" borderId="6" xfId="0" applyNumberFormat="1" applyFont="1" applyBorder="1" applyAlignment="1">
      <alignment horizontal="left" vertical="center" indent="1"/>
    </xf>
    <xf numFmtId="0" fontId="6" fillId="0" borderId="0" xfId="0" applyFont="1" applyAlignment="1">
      <alignment horizontal="left" vertical="center" indent="1"/>
    </xf>
    <xf numFmtId="0" fontId="6" fillId="0" borderId="20" xfId="0" applyFont="1" applyBorder="1" applyAlignment="1">
      <alignment horizontal="left" vertical="center" indent="1"/>
    </xf>
    <xf numFmtId="0" fontId="6" fillId="0" borderId="22" xfId="0" applyFont="1" applyBorder="1" applyAlignment="1">
      <alignment horizontal="left" vertical="center" indent="1"/>
    </xf>
    <xf numFmtId="41" fontId="6" fillId="4" borderId="23" xfId="0" applyNumberFormat="1" applyFont="1" applyFill="1" applyBorder="1" applyAlignment="1">
      <alignment horizontal="left" vertical="center"/>
    </xf>
    <xf numFmtId="0" fontId="7" fillId="5" borderId="0" xfId="0" applyFont="1" applyFill="1">
      <alignment vertical="center"/>
    </xf>
    <xf numFmtId="0" fontId="16" fillId="0" borderId="0" xfId="0" applyFont="1">
      <alignment vertical="center"/>
    </xf>
    <xf numFmtId="0" fontId="5" fillId="3" borderId="2" xfId="0" applyFont="1" applyFill="1" applyBorder="1" applyAlignment="1">
      <alignment horizontal="center" vertical="center"/>
    </xf>
    <xf numFmtId="0" fontId="6" fillId="0" borderId="20" xfId="0" applyFont="1" applyBorder="1">
      <alignment vertical="center"/>
    </xf>
    <xf numFmtId="0" fontId="6" fillId="2" borderId="24" xfId="0" applyFont="1" applyFill="1" applyBorder="1">
      <alignment vertical="center"/>
    </xf>
    <xf numFmtId="0" fontId="6" fillId="0" borderId="0" xfId="0" applyFont="1" applyAlignment="1">
      <alignment horizontal="center" vertical="center"/>
    </xf>
    <xf numFmtId="0" fontId="6" fillId="2" borderId="2" xfId="0" applyFont="1" applyFill="1" applyBorder="1">
      <alignment vertical="center"/>
    </xf>
    <xf numFmtId="0" fontId="6" fillId="0" borderId="25" xfId="0" applyFont="1" applyBorder="1">
      <alignment vertical="center"/>
    </xf>
    <xf numFmtId="0" fontId="6" fillId="2" borderId="26" xfId="0" applyFont="1" applyFill="1" applyBorder="1">
      <alignment vertical="center"/>
    </xf>
    <xf numFmtId="0" fontId="6" fillId="0" borderId="4" xfId="0" applyFont="1" applyBorder="1">
      <alignment vertical="center"/>
    </xf>
    <xf numFmtId="0" fontId="6" fillId="2" borderId="28" xfId="0" applyFont="1" applyFill="1" applyBorder="1">
      <alignment vertical="center"/>
    </xf>
    <xf numFmtId="0" fontId="6" fillId="0" borderId="29" xfId="0" applyFont="1" applyBorder="1">
      <alignment vertical="center"/>
    </xf>
    <xf numFmtId="0" fontId="17" fillId="0" borderId="0" xfId="0" applyFont="1">
      <alignment vertical="center"/>
    </xf>
    <xf numFmtId="0" fontId="24" fillId="3" borderId="2" xfId="0" applyFont="1" applyFill="1" applyBorder="1" applyAlignment="1">
      <alignment horizontal="center" vertical="center"/>
    </xf>
    <xf numFmtId="178" fontId="7" fillId="2" borderId="2" xfId="0" applyNumberFormat="1" applyFont="1" applyFill="1" applyBorder="1">
      <alignment vertical="center"/>
    </xf>
    <xf numFmtId="0" fontId="29" fillId="0" borderId="1" xfId="0" applyFont="1" applyBorder="1" applyAlignment="1">
      <alignment horizontal="left" vertical="center" indent="1"/>
    </xf>
    <xf numFmtId="0" fontId="0" fillId="0" borderId="2" xfId="0" applyBorder="1" applyAlignment="1">
      <alignment horizontal="left" vertical="center" indent="1" shrinkToFit="1"/>
    </xf>
    <xf numFmtId="0" fontId="24" fillId="0" borderId="0" xfId="0" applyFont="1" applyAlignment="1">
      <alignment horizontal="left" vertical="center"/>
    </xf>
    <xf numFmtId="0" fontId="34" fillId="7" borderId="2" xfId="0" applyFont="1" applyFill="1" applyBorder="1" applyAlignment="1">
      <alignment horizontal="left" vertical="center" indent="1"/>
    </xf>
    <xf numFmtId="0" fontId="0" fillId="3" borderId="2" xfId="0" applyFill="1" applyBorder="1" applyAlignment="1">
      <alignment horizontal="center" vertical="center"/>
    </xf>
    <xf numFmtId="0" fontId="28" fillId="0" borderId="2" xfId="0" applyFont="1" applyBorder="1" applyAlignment="1">
      <alignment horizontal="left" vertical="center" indent="1"/>
    </xf>
    <xf numFmtId="0" fontId="28" fillId="0" borderId="25" xfId="0" applyFont="1" applyBorder="1" applyAlignment="1">
      <alignment horizontal="left" vertical="center" indent="1"/>
    </xf>
    <xf numFmtId="0" fontId="7" fillId="2" borderId="26" xfId="0" applyFont="1" applyFill="1" applyBorder="1" applyAlignment="1">
      <alignment horizontal="left" vertical="center" indent="1"/>
    </xf>
    <xf numFmtId="41" fontId="7" fillId="0" borderId="25" xfId="0" applyNumberFormat="1" applyFont="1" applyBorder="1" applyProtection="1">
      <alignment vertical="center"/>
      <protection locked="0"/>
    </xf>
    <xf numFmtId="41" fontId="0" fillId="0" borderId="25" xfId="0" applyNumberFormat="1" applyBorder="1" applyProtection="1">
      <alignment vertical="center"/>
      <protection locked="0"/>
    </xf>
    <xf numFmtId="41" fontId="7" fillId="2" borderId="26" xfId="0" applyNumberFormat="1" applyFont="1" applyFill="1" applyBorder="1">
      <alignment vertical="center"/>
    </xf>
    <xf numFmtId="41" fontId="0" fillId="2" borderId="26" xfId="0" applyNumberFormat="1" applyFill="1" applyBorder="1">
      <alignment vertical="center"/>
    </xf>
    <xf numFmtId="0" fontId="7" fillId="0" borderId="2" xfId="0" applyFont="1" applyBorder="1" applyAlignment="1" applyProtection="1">
      <alignment horizontal="center" vertical="center"/>
      <protection locked="0"/>
    </xf>
    <xf numFmtId="0" fontId="7" fillId="0" borderId="4" xfId="0" applyFont="1" applyBorder="1">
      <alignment vertical="center"/>
    </xf>
    <xf numFmtId="41" fontId="7" fillId="0" borderId="20" xfId="0" applyNumberFormat="1" applyFont="1" applyBorder="1" applyProtection="1">
      <alignment vertical="center"/>
      <protection locked="0"/>
    </xf>
    <xf numFmtId="0" fontId="7" fillId="0" borderId="34" xfId="0" applyFont="1" applyBorder="1">
      <alignment vertical="center"/>
    </xf>
    <xf numFmtId="0" fontId="0" fillId="0" borderId="4" xfId="0" applyBorder="1">
      <alignment vertical="center"/>
    </xf>
    <xf numFmtId="0" fontId="7" fillId="0" borderId="0" xfId="0" quotePrefix="1" applyFont="1">
      <alignment vertical="center"/>
    </xf>
    <xf numFmtId="0" fontId="7" fillId="3" borderId="35" xfId="0" applyFont="1" applyFill="1" applyBorder="1">
      <alignment vertical="center"/>
    </xf>
    <xf numFmtId="0" fontId="7" fillId="4" borderId="36" xfId="0" quotePrefix="1" applyFont="1" applyFill="1" applyBorder="1" applyAlignment="1">
      <alignment horizontal="centerContinuous" vertical="center"/>
    </xf>
    <xf numFmtId="0" fontId="7" fillId="4" borderId="37" xfId="0" quotePrefix="1" applyFont="1" applyFill="1" applyBorder="1" applyAlignment="1">
      <alignment horizontal="centerContinuous" vertical="center"/>
    </xf>
    <xf numFmtId="0" fontId="7" fillId="4" borderId="38" xfId="0" quotePrefix="1" applyFont="1" applyFill="1" applyBorder="1" applyAlignment="1">
      <alignment horizontal="centerContinuous" vertical="center"/>
    </xf>
    <xf numFmtId="0" fontId="7" fillId="0" borderId="0" xfId="0" quotePrefix="1" applyFont="1" applyAlignment="1">
      <alignment horizontal="center" vertical="center"/>
    </xf>
    <xf numFmtId="0" fontId="7" fillId="3" borderId="39" xfId="0" applyFont="1" applyFill="1" applyBorder="1">
      <alignment vertical="center"/>
    </xf>
    <xf numFmtId="0" fontId="7" fillId="4" borderId="11" xfId="0" quotePrefix="1" applyFont="1" applyFill="1" applyBorder="1" applyAlignment="1">
      <alignment horizontal="centerContinuous" vertical="center"/>
    </xf>
    <xf numFmtId="0" fontId="7" fillId="4" borderId="12" xfId="0" quotePrefix="1" applyFont="1" applyFill="1" applyBorder="1" applyAlignment="1">
      <alignment horizontal="centerContinuous" vertical="center"/>
    </xf>
    <xf numFmtId="0" fontId="7" fillId="4" borderId="40" xfId="0" quotePrefix="1" applyFont="1" applyFill="1" applyBorder="1" applyAlignment="1">
      <alignment horizontal="centerContinuous" vertical="center"/>
    </xf>
    <xf numFmtId="0" fontId="7" fillId="3" borderId="41" xfId="0" applyFont="1" applyFill="1" applyBorder="1">
      <alignment vertical="center"/>
    </xf>
    <xf numFmtId="0" fontId="7" fillId="4" borderId="42" xfId="0" quotePrefix="1" applyFont="1" applyFill="1" applyBorder="1" applyAlignment="1">
      <alignment horizontal="centerContinuous" vertical="center"/>
    </xf>
    <xf numFmtId="0" fontId="7" fillId="4" borderId="43" xfId="0" quotePrefix="1" applyFont="1" applyFill="1" applyBorder="1" applyAlignment="1">
      <alignment horizontal="centerContinuous" vertical="center"/>
    </xf>
    <xf numFmtId="0" fontId="7" fillId="4" borderId="44" xfId="0" quotePrefix="1" applyFont="1" applyFill="1" applyBorder="1" applyAlignment="1">
      <alignment horizontal="centerContinuous" vertical="center"/>
    </xf>
    <xf numFmtId="0" fontId="7" fillId="0" borderId="0" xfId="0" quotePrefix="1" applyFont="1" applyAlignment="1">
      <alignment horizontal="centerContinuous" vertical="center"/>
    </xf>
    <xf numFmtId="0" fontId="35" fillId="0" borderId="0" xfId="0" applyFont="1">
      <alignment vertical="center"/>
    </xf>
    <xf numFmtId="0" fontId="36" fillId="0" borderId="0" xfId="0" applyFont="1">
      <alignment vertical="center"/>
    </xf>
    <xf numFmtId="0" fontId="36" fillId="0" borderId="4" xfId="0" applyFont="1" applyBorder="1">
      <alignment vertical="center"/>
    </xf>
    <xf numFmtId="0" fontId="37" fillId="0" borderId="0" xfId="0" applyFont="1">
      <alignment vertical="center"/>
    </xf>
    <xf numFmtId="0" fontId="38" fillId="0" borderId="32" xfId="0" applyFont="1" applyBorder="1">
      <alignment vertical="center"/>
    </xf>
    <xf numFmtId="0" fontId="36" fillId="0" borderId="32" xfId="0" applyFont="1" applyBorder="1">
      <alignment vertical="center"/>
    </xf>
    <xf numFmtId="0" fontId="39" fillId="9" borderId="45" xfId="0" applyFont="1" applyFill="1" applyBorder="1">
      <alignment vertical="center"/>
    </xf>
    <xf numFmtId="0" fontId="39" fillId="9" borderId="46" xfId="0" applyFont="1" applyFill="1" applyBorder="1">
      <alignment vertical="center"/>
    </xf>
    <xf numFmtId="0" fontId="39" fillId="9" borderId="47" xfId="0" applyFont="1" applyFill="1" applyBorder="1">
      <alignment vertical="center"/>
    </xf>
    <xf numFmtId="0" fontId="39" fillId="10" borderId="45" xfId="0" applyFont="1" applyFill="1" applyBorder="1">
      <alignment vertical="center"/>
    </xf>
    <xf numFmtId="0" fontId="39" fillId="10" borderId="46" xfId="0" applyFont="1" applyFill="1" applyBorder="1">
      <alignment vertical="center"/>
    </xf>
    <xf numFmtId="0" fontId="39" fillId="10" borderId="47" xfId="0" applyFont="1" applyFill="1" applyBorder="1">
      <alignment vertical="center"/>
    </xf>
    <xf numFmtId="0" fontId="39" fillId="11" borderId="45" xfId="0" applyFont="1" applyFill="1" applyBorder="1">
      <alignment vertical="center"/>
    </xf>
    <xf numFmtId="0" fontId="39" fillId="11" borderId="46" xfId="0" applyFont="1" applyFill="1" applyBorder="1">
      <alignment vertical="center"/>
    </xf>
    <xf numFmtId="0" fontId="39" fillId="11" borderId="47" xfId="0" applyFont="1" applyFill="1" applyBorder="1">
      <alignment vertical="center"/>
    </xf>
    <xf numFmtId="0" fontId="39" fillId="12" borderId="45" xfId="0" applyFont="1" applyFill="1" applyBorder="1">
      <alignment vertical="center"/>
    </xf>
    <xf numFmtId="0" fontId="39" fillId="12" borderId="46" xfId="0" applyFont="1" applyFill="1" applyBorder="1">
      <alignment vertical="center"/>
    </xf>
    <xf numFmtId="0" fontId="39" fillId="12" borderId="47" xfId="0" applyFont="1" applyFill="1" applyBorder="1">
      <alignment vertical="center"/>
    </xf>
    <xf numFmtId="0" fontId="39" fillId="13" borderId="45" xfId="0" applyFont="1" applyFill="1" applyBorder="1">
      <alignment vertical="center"/>
    </xf>
    <xf numFmtId="0" fontId="39" fillId="13" borderId="46" xfId="0" applyFont="1" applyFill="1" applyBorder="1">
      <alignment vertical="center"/>
    </xf>
    <xf numFmtId="0" fontId="39" fillId="13" borderId="47" xfId="0" applyFont="1" applyFill="1" applyBorder="1">
      <alignment vertical="center"/>
    </xf>
    <xf numFmtId="179" fontId="39" fillId="9" borderId="45" xfId="0" applyNumberFormat="1" applyFont="1" applyFill="1" applyBorder="1">
      <alignment vertical="center"/>
    </xf>
    <xf numFmtId="179" fontId="39" fillId="9" borderId="46" xfId="0" applyNumberFormat="1" applyFont="1" applyFill="1" applyBorder="1" applyAlignment="1">
      <alignment horizontal="center" vertical="center"/>
    </xf>
    <xf numFmtId="179" fontId="39" fillId="9" borderId="47" xfId="0" applyNumberFormat="1" applyFont="1" applyFill="1" applyBorder="1">
      <alignment vertical="center"/>
    </xf>
    <xf numFmtId="179" fontId="39" fillId="10" borderId="45" xfId="0" applyNumberFormat="1" applyFont="1" applyFill="1" applyBorder="1">
      <alignment vertical="center"/>
    </xf>
    <xf numFmtId="179" fontId="39" fillId="10" borderId="46" xfId="0" applyNumberFormat="1" applyFont="1" applyFill="1" applyBorder="1" applyAlignment="1">
      <alignment horizontal="center" vertical="center"/>
    </xf>
    <xf numFmtId="179" fontId="39" fillId="10" borderId="47" xfId="0" applyNumberFormat="1" applyFont="1" applyFill="1" applyBorder="1">
      <alignment vertical="center"/>
    </xf>
    <xf numFmtId="179" fontId="39" fillId="11" borderId="45" xfId="0" applyNumberFormat="1" applyFont="1" applyFill="1" applyBorder="1">
      <alignment vertical="center"/>
    </xf>
    <xf numFmtId="179" fontId="39" fillId="11" borderId="46" xfId="0" applyNumberFormat="1" applyFont="1" applyFill="1" applyBorder="1" applyAlignment="1">
      <alignment horizontal="center" vertical="center"/>
    </xf>
    <xf numFmtId="179" fontId="39" fillId="11" borderId="47" xfId="0" applyNumberFormat="1" applyFont="1" applyFill="1" applyBorder="1">
      <alignment vertical="center"/>
    </xf>
    <xf numFmtId="179" fontId="39" fillId="12" borderId="45" xfId="0" applyNumberFormat="1" applyFont="1" applyFill="1" applyBorder="1">
      <alignment vertical="center"/>
    </xf>
    <xf numFmtId="179" fontId="39" fillId="12" borderId="46" xfId="0" applyNumberFormat="1" applyFont="1" applyFill="1" applyBorder="1" applyAlignment="1">
      <alignment horizontal="center" vertical="center"/>
    </xf>
    <xf numFmtId="179" fontId="39" fillId="12" borderId="47" xfId="0" applyNumberFormat="1" applyFont="1" applyFill="1" applyBorder="1">
      <alignment vertical="center"/>
    </xf>
    <xf numFmtId="179" fontId="39" fillId="13" borderId="45" xfId="0" applyNumberFormat="1" applyFont="1" applyFill="1" applyBorder="1">
      <alignment vertical="center"/>
    </xf>
    <xf numFmtId="179" fontId="39" fillId="13" borderId="46" xfId="0" applyNumberFormat="1" applyFont="1" applyFill="1" applyBorder="1" applyAlignment="1">
      <alignment horizontal="center" vertical="center"/>
    </xf>
    <xf numFmtId="179" fontId="39" fillId="13" borderId="47" xfId="0" applyNumberFormat="1" applyFont="1" applyFill="1" applyBorder="1">
      <alignment vertical="center"/>
    </xf>
    <xf numFmtId="179" fontId="39" fillId="0" borderId="0" xfId="0" applyNumberFormat="1" applyFont="1">
      <alignment vertical="center"/>
    </xf>
    <xf numFmtId="179" fontId="39" fillId="0" borderId="0" xfId="0" applyNumberFormat="1" applyFont="1" applyAlignment="1">
      <alignment horizontal="center" vertical="center"/>
    </xf>
    <xf numFmtId="0" fontId="40" fillId="0" borderId="0" xfId="0" applyFont="1">
      <alignment vertical="center"/>
    </xf>
    <xf numFmtId="0" fontId="41" fillId="0" borderId="4" xfId="0" applyFont="1" applyBorder="1">
      <alignment vertical="center"/>
    </xf>
    <xf numFmtId="0" fontId="41" fillId="0" borderId="0" xfId="0" applyFont="1">
      <alignment vertical="center"/>
    </xf>
    <xf numFmtId="0" fontId="43" fillId="0" borderId="48" xfId="0" applyFont="1" applyBorder="1">
      <alignment vertical="center"/>
    </xf>
    <xf numFmtId="0" fontId="44" fillId="0" borderId="48" xfId="0" applyFont="1" applyBorder="1">
      <alignment vertical="center"/>
    </xf>
    <xf numFmtId="0" fontId="45" fillId="14" borderId="49" xfId="0" applyFont="1" applyFill="1" applyBorder="1">
      <alignment vertical="center"/>
    </xf>
    <xf numFmtId="0" fontId="45" fillId="14" borderId="50" xfId="0" applyFont="1" applyFill="1" applyBorder="1">
      <alignment vertical="center"/>
    </xf>
    <xf numFmtId="0" fontId="46" fillId="14" borderId="51" xfId="0" applyFont="1" applyFill="1" applyBorder="1">
      <alignment vertical="center"/>
    </xf>
    <xf numFmtId="0" fontId="46" fillId="10" borderId="49" xfId="0" applyFont="1" applyFill="1" applyBorder="1">
      <alignment vertical="center"/>
    </xf>
    <xf numFmtId="0" fontId="46" fillId="10" borderId="50" xfId="0" applyFont="1" applyFill="1" applyBorder="1">
      <alignment vertical="center"/>
    </xf>
    <xf numFmtId="0" fontId="46" fillId="10" borderId="51" xfId="0" applyFont="1" applyFill="1" applyBorder="1">
      <alignment vertical="center"/>
    </xf>
    <xf numFmtId="0" fontId="46" fillId="11" borderId="49" xfId="0" applyFont="1" applyFill="1" applyBorder="1">
      <alignment vertical="center"/>
    </xf>
    <xf numFmtId="0" fontId="46" fillId="11" borderId="50" xfId="0" applyFont="1" applyFill="1" applyBorder="1">
      <alignment vertical="center"/>
    </xf>
    <xf numFmtId="0" fontId="46" fillId="11" borderId="51" xfId="0" applyFont="1" applyFill="1" applyBorder="1">
      <alignment vertical="center"/>
    </xf>
    <xf numFmtId="0" fontId="46" fillId="12" borderId="49" xfId="0" applyFont="1" applyFill="1" applyBorder="1">
      <alignment vertical="center"/>
    </xf>
    <xf numFmtId="0" fontId="46" fillId="12" borderId="50" xfId="0" applyFont="1" applyFill="1" applyBorder="1">
      <alignment vertical="center"/>
    </xf>
    <xf numFmtId="0" fontId="46" fillId="12" borderId="51" xfId="0" applyFont="1" applyFill="1" applyBorder="1">
      <alignment vertical="center"/>
    </xf>
    <xf numFmtId="0" fontId="46" fillId="13" borderId="49" xfId="0" applyFont="1" applyFill="1" applyBorder="1">
      <alignment vertical="center"/>
    </xf>
    <xf numFmtId="0" fontId="46" fillId="13" borderId="50" xfId="0" applyFont="1" applyFill="1" applyBorder="1">
      <alignment vertical="center"/>
    </xf>
    <xf numFmtId="0" fontId="46" fillId="13" borderId="51" xfId="0" applyFont="1" applyFill="1" applyBorder="1">
      <alignment vertical="center"/>
    </xf>
    <xf numFmtId="0" fontId="46" fillId="15" borderId="49" xfId="0" applyFont="1" applyFill="1" applyBorder="1">
      <alignment vertical="center"/>
    </xf>
    <xf numFmtId="0" fontId="46" fillId="15" borderId="50" xfId="0" applyFont="1" applyFill="1" applyBorder="1">
      <alignment vertical="center"/>
    </xf>
    <xf numFmtId="0" fontId="46" fillId="15" borderId="51" xfId="0" applyFont="1" applyFill="1" applyBorder="1">
      <alignment vertical="center"/>
    </xf>
    <xf numFmtId="0" fontId="44" fillId="0" borderId="0" xfId="0" applyFont="1">
      <alignment vertical="center"/>
    </xf>
    <xf numFmtId="179" fontId="46" fillId="14" borderId="49" xfId="0" applyNumberFormat="1" applyFont="1" applyFill="1" applyBorder="1">
      <alignment vertical="center"/>
    </xf>
    <xf numFmtId="179" fontId="46" fillId="14" borderId="50" xfId="0" applyNumberFormat="1" applyFont="1" applyFill="1" applyBorder="1" applyAlignment="1">
      <alignment horizontal="center" vertical="center"/>
    </xf>
    <xf numFmtId="179" fontId="46" fillId="14" borderId="51" xfId="0" applyNumberFormat="1" applyFont="1" applyFill="1" applyBorder="1">
      <alignment vertical="center"/>
    </xf>
    <xf numFmtId="179" fontId="46" fillId="10" borderId="49" xfId="0" applyNumberFormat="1" applyFont="1" applyFill="1" applyBorder="1">
      <alignment vertical="center"/>
    </xf>
    <xf numFmtId="179" fontId="46" fillId="10" borderId="50" xfId="0" applyNumberFormat="1" applyFont="1" applyFill="1" applyBorder="1" applyAlignment="1">
      <alignment horizontal="center" vertical="center"/>
    </xf>
    <xf numFmtId="179" fontId="46" fillId="10" borderId="51" xfId="0" applyNumberFormat="1" applyFont="1" applyFill="1" applyBorder="1">
      <alignment vertical="center"/>
    </xf>
    <xf numFmtId="179" fontId="46" fillId="11" borderId="49" xfId="0" applyNumberFormat="1" applyFont="1" applyFill="1" applyBorder="1">
      <alignment vertical="center"/>
    </xf>
    <xf numFmtId="179" fontId="46" fillId="11" borderId="50" xfId="0" applyNumberFormat="1" applyFont="1" applyFill="1" applyBorder="1" applyAlignment="1">
      <alignment horizontal="center" vertical="center"/>
    </xf>
    <xf numFmtId="179" fontId="46" fillId="11" borderId="51" xfId="0" applyNumberFormat="1" applyFont="1" applyFill="1" applyBorder="1">
      <alignment vertical="center"/>
    </xf>
    <xf numFmtId="179" fontId="46" fillId="12" borderId="49" xfId="0" applyNumberFormat="1" applyFont="1" applyFill="1" applyBorder="1">
      <alignment vertical="center"/>
    </xf>
    <xf numFmtId="179" fontId="46" fillId="12" borderId="50" xfId="0" applyNumberFormat="1" applyFont="1" applyFill="1" applyBorder="1" applyAlignment="1">
      <alignment horizontal="center" vertical="center"/>
    </xf>
    <xf numFmtId="179" fontId="46" fillId="12" borderId="51" xfId="0" applyNumberFormat="1" applyFont="1" applyFill="1" applyBorder="1">
      <alignment vertical="center"/>
    </xf>
    <xf numFmtId="179" fontId="46" fillId="13" borderId="49" xfId="0" applyNumberFormat="1" applyFont="1" applyFill="1" applyBorder="1">
      <alignment vertical="center"/>
    </xf>
    <xf numFmtId="179" fontId="46" fillId="13" borderId="50" xfId="0" applyNumberFormat="1" applyFont="1" applyFill="1" applyBorder="1" applyAlignment="1">
      <alignment horizontal="center" vertical="center"/>
    </xf>
    <xf numFmtId="179" fontId="46" fillId="13" borderId="51" xfId="0" applyNumberFormat="1" applyFont="1" applyFill="1" applyBorder="1">
      <alignment vertical="center"/>
    </xf>
    <xf numFmtId="179" fontId="46" fillId="15" borderId="49" xfId="0" applyNumberFormat="1" applyFont="1" applyFill="1" applyBorder="1">
      <alignment vertical="center"/>
    </xf>
    <xf numFmtId="179" fontId="46" fillId="15" borderId="50" xfId="0" applyNumberFormat="1" applyFont="1" applyFill="1" applyBorder="1" applyAlignment="1">
      <alignment horizontal="center" vertical="center"/>
    </xf>
    <xf numFmtId="179" fontId="46" fillId="15" borderId="51" xfId="0" applyNumberFormat="1" applyFont="1" applyFill="1" applyBorder="1">
      <alignment vertical="center"/>
    </xf>
    <xf numFmtId="0" fontId="24" fillId="0" borderId="0" xfId="0" applyFont="1">
      <alignment vertical="center"/>
    </xf>
    <xf numFmtId="0" fontId="6" fillId="3" borderId="20" xfId="0" applyFont="1" applyFill="1" applyBorder="1">
      <alignment vertical="center"/>
    </xf>
    <xf numFmtId="0" fontId="47" fillId="0" borderId="0" xfId="0" applyFont="1">
      <alignment vertical="center"/>
    </xf>
    <xf numFmtId="178" fontId="7" fillId="0" borderId="2" xfId="0" applyNumberFormat="1" applyFont="1" applyBorder="1" applyProtection="1">
      <alignment vertical="center"/>
      <protection locked="0"/>
    </xf>
    <xf numFmtId="178" fontId="47" fillId="0" borderId="2" xfId="2" applyNumberFormat="1" applyFont="1" applyBorder="1" applyProtection="1">
      <alignment vertical="center"/>
      <protection locked="0"/>
    </xf>
    <xf numFmtId="0" fontId="7" fillId="0" borderId="2" xfId="2" applyNumberFormat="1" applyFont="1" applyBorder="1" applyAlignment="1" applyProtection="1">
      <alignment horizontal="center" vertical="center" shrinkToFit="1"/>
      <protection locked="0"/>
    </xf>
    <xf numFmtId="0" fontId="10" fillId="0" borderId="0" xfId="0" applyFont="1">
      <alignment vertical="center"/>
    </xf>
    <xf numFmtId="0" fontId="48" fillId="0" borderId="0" xfId="0" applyFont="1">
      <alignment vertical="center"/>
    </xf>
    <xf numFmtId="0" fontId="47" fillId="8" borderId="2" xfId="0" applyFont="1" applyFill="1" applyBorder="1">
      <alignment vertical="center"/>
    </xf>
    <xf numFmtId="0" fontId="47" fillId="0" borderId="12" xfId="0" applyFont="1" applyBorder="1">
      <alignment vertical="center"/>
    </xf>
    <xf numFmtId="0" fontId="47" fillId="0" borderId="0" xfId="0" applyFont="1" applyAlignment="1">
      <alignment vertical="center" wrapText="1"/>
    </xf>
    <xf numFmtId="0" fontId="49" fillId="0" borderId="0" xfId="0" applyFont="1" applyAlignment="1">
      <alignment horizontal="centerContinuous" vertical="center"/>
    </xf>
    <xf numFmtId="0" fontId="7" fillId="0" borderId="0" xfId="0" applyFont="1" applyAlignment="1">
      <alignment horizontal="centerContinuous" vertical="center"/>
    </xf>
    <xf numFmtId="0" fontId="7" fillId="5" borderId="2" xfId="0" applyFont="1" applyFill="1" applyBorder="1">
      <alignment vertical="center"/>
    </xf>
    <xf numFmtId="0" fontId="7" fillId="5" borderId="13" xfId="0" applyFont="1" applyFill="1" applyBorder="1">
      <alignment vertical="center"/>
    </xf>
    <xf numFmtId="0" fontId="50" fillId="5" borderId="0" xfId="0" applyFont="1" applyFill="1">
      <alignment vertical="center"/>
    </xf>
    <xf numFmtId="0" fontId="51" fillId="5" borderId="0" xfId="0" applyFont="1" applyFill="1">
      <alignment vertical="center"/>
    </xf>
    <xf numFmtId="180" fontId="47" fillId="0" borderId="2" xfId="0" applyNumberFormat="1" applyFont="1" applyBorder="1" applyProtection="1">
      <alignment vertical="center"/>
      <protection locked="0"/>
    </xf>
    <xf numFmtId="178" fontId="47" fillId="0" borderId="2" xfId="0" applyNumberFormat="1" applyFont="1" applyBorder="1" applyProtection="1">
      <alignment vertical="center"/>
      <protection locked="0"/>
    </xf>
    <xf numFmtId="0" fontId="47" fillId="0" borderId="2" xfId="0" applyFont="1" applyBorder="1" applyProtection="1">
      <alignment vertical="center"/>
      <protection locked="0"/>
    </xf>
    <xf numFmtId="0" fontId="10" fillId="0" borderId="13" xfId="0" applyFont="1" applyBorder="1" applyAlignment="1">
      <alignment horizontal="center" vertical="center"/>
    </xf>
    <xf numFmtId="41" fontId="7" fillId="0" borderId="0" xfId="0" applyNumberFormat="1" applyFont="1" applyProtection="1">
      <alignment vertical="center"/>
      <protection locked="0"/>
    </xf>
    <xf numFmtId="0" fontId="27" fillId="3" borderId="2" xfId="0" applyFont="1" applyFill="1" applyBorder="1" applyAlignment="1">
      <alignment horizontal="center" vertical="center"/>
    </xf>
    <xf numFmtId="41" fontId="7" fillId="0" borderId="2" xfId="0" applyNumberFormat="1" applyFont="1" applyBorder="1" applyAlignment="1" applyProtection="1">
      <alignment horizontal="center" vertical="center"/>
      <protection locked="0"/>
    </xf>
    <xf numFmtId="180" fontId="7" fillId="0" borderId="2" xfId="0" applyNumberFormat="1" applyFont="1" applyBorder="1" applyAlignment="1" applyProtection="1">
      <alignment horizontal="center" vertical="center"/>
      <protection locked="0"/>
    </xf>
    <xf numFmtId="181" fontId="47" fillId="0" borderId="2" xfId="0" applyNumberFormat="1" applyFont="1" applyBorder="1" applyAlignment="1" applyProtection="1">
      <alignment horizontal="center" vertical="center"/>
      <protection locked="0"/>
    </xf>
    <xf numFmtId="0" fontId="26" fillId="0" borderId="0" xfId="0" applyFont="1">
      <alignment vertical="center"/>
    </xf>
    <xf numFmtId="0" fontId="7" fillId="2" borderId="2" xfId="2" applyNumberFormat="1" applyFont="1" applyFill="1" applyBorder="1" applyAlignment="1" applyProtection="1">
      <alignment horizontal="center" vertical="center" shrinkToFit="1"/>
    </xf>
    <xf numFmtId="177" fontId="6" fillId="2" borderId="2" xfId="0" applyNumberFormat="1" applyFont="1" applyFill="1" applyBorder="1" applyAlignment="1">
      <alignment horizontal="right" vertical="center"/>
    </xf>
    <xf numFmtId="41" fontId="7" fillId="2" borderId="25" xfId="0" applyNumberFormat="1" applyFont="1" applyFill="1" applyBorder="1">
      <alignment vertical="center"/>
    </xf>
    <xf numFmtId="41" fontId="7" fillId="2" borderId="2" xfId="0" applyNumberFormat="1" applyFont="1" applyFill="1" applyBorder="1" applyAlignment="1">
      <alignment horizontal="center" vertical="center"/>
    </xf>
    <xf numFmtId="0" fontId="7" fillId="3" borderId="22" xfId="0" applyFont="1" applyFill="1" applyBorder="1" applyAlignment="1">
      <alignment horizontal="center" vertical="center"/>
    </xf>
    <xf numFmtId="0" fontId="7" fillId="4" borderId="23" xfId="0" quotePrefix="1" applyFont="1" applyFill="1" applyBorder="1" applyAlignment="1">
      <alignment horizontal="center" vertical="center"/>
    </xf>
    <xf numFmtId="181" fontId="7" fillId="2" borderId="2" xfId="0" applyNumberFormat="1" applyFont="1" applyFill="1" applyBorder="1" applyAlignment="1">
      <alignment horizontal="center" vertical="center"/>
    </xf>
    <xf numFmtId="41" fontId="7" fillId="2" borderId="20" xfId="0" applyNumberFormat="1" applyFont="1" applyFill="1" applyBorder="1">
      <alignment vertical="center"/>
    </xf>
    <xf numFmtId="0" fontId="52" fillId="0" borderId="0" xfId="0" applyFont="1" applyAlignment="1">
      <alignment horizontal="centerContinuous" vertical="center"/>
    </xf>
    <xf numFmtId="0" fontId="47" fillId="0" borderId="0" xfId="0" applyFont="1" applyAlignment="1">
      <alignment horizontal="centerContinuous" vertical="center"/>
    </xf>
    <xf numFmtId="0" fontId="47" fillId="5" borderId="2" xfId="0" applyFont="1" applyFill="1" applyBorder="1">
      <alignment vertical="center"/>
    </xf>
    <xf numFmtId="0" fontId="47" fillId="5" borderId="13" xfId="0" applyFont="1" applyFill="1" applyBorder="1">
      <alignment vertical="center"/>
    </xf>
    <xf numFmtId="0" fontId="53" fillId="0" borderId="13" xfId="0" applyFont="1" applyBorder="1" applyAlignment="1">
      <alignment horizontal="center" vertical="center"/>
    </xf>
    <xf numFmtId="0" fontId="47" fillId="0" borderId="0" xfId="0" applyFont="1" applyAlignment="1">
      <alignment horizontal="left" vertical="center"/>
    </xf>
    <xf numFmtId="0" fontId="54" fillId="0" borderId="0" xfId="0" applyFont="1">
      <alignment vertical="center"/>
    </xf>
    <xf numFmtId="0" fontId="47" fillId="0" borderId="0" xfId="0" applyFont="1" applyAlignment="1">
      <alignment horizontal="right" vertical="center"/>
    </xf>
    <xf numFmtId="0" fontId="55" fillId="0" borderId="0" xfId="0" applyFont="1">
      <alignment vertical="center"/>
    </xf>
    <xf numFmtId="0" fontId="56" fillId="5" borderId="0" xfId="0" applyFont="1" applyFill="1" applyAlignment="1">
      <alignment horizontal="left" vertical="center"/>
    </xf>
    <xf numFmtId="0" fontId="57" fillId="5" borderId="0" xfId="0" applyFont="1" applyFill="1">
      <alignment vertical="center"/>
    </xf>
    <xf numFmtId="0" fontId="47" fillId="3" borderId="2" xfId="0" applyFont="1" applyFill="1" applyBorder="1" applyAlignment="1">
      <alignment horizontal="left" vertical="center" indent="1"/>
    </xf>
    <xf numFmtId="0" fontId="47" fillId="2" borderId="2" xfId="2" applyNumberFormat="1" applyFont="1" applyFill="1" applyBorder="1" applyAlignment="1">
      <alignment horizontal="center" vertical="center"/>
    </xf>
    <xf numFmtId="178" fontId="47" fillId="2" borderId="2" xfId="0" applyNumberFormat="1" applyFont="1" applyFill="1" applyBorder="1">
      <alignment vertical="center"/>
    </xf>
    <xf numFmtId="178" fontId="47" fillId="0" borderId="20" xfId="2" applyNumberFormat="1" applyFont="1" applyBorder="1" applyProtection="1">
      <alignment vertical="center"/>
      <protection locked="0"/>
    </xf>
    <xf numFmtId="0" fontId="47" fillId="0" borderId="6" xfId="0" applyFont="1" applyBorder="1">
      <alignment vertical="center"/>
    </xf>
    <xf numFmtId="0" fontId="47" fillId="2" borderId="2" xfId="2" applyNumberFormat="1" applyFont="1" applyFill="1" applyBorder="1" applyAlignment="1">
      <alignment horizontal="center" vertical="center" shrinkToFit="1"/>
    </xf>
    <xf numFmtId="0" fontId="47" fillId="0" borderId="12" xfId="0" applyFont="1" applyBorder="1" applyAlignment="1">
      <alignment horizontal="left" vertical="center"/>
    </xf>
    <xf numFmtId="0" fontId="47" fillId="0" borderId="0" xfId="0" applyFont="1" applyAlignment="1">
      <alignment horizontal="left" vertical="center" indent="1"/>
    </xf>
    <xf numFmtId="0" fontId="53" fillId="3" borderId="1" xfId="0" applyFont="1" applyFill="1" applyBorder="1" applyAlignment="1">
      <alignment horizontal="center" vertical="center"/>
    </xf>
    <xf numFmtId="0" fontId="53" fillId="0" borderId="1" xfId="0" applyFont="1" applyBorder="1" applyAlignment="1" applyProtection="1">
      <alignment horizontal="left" vertical="center"/>
      <protection locked="0"/>
    </xf>
    <xf numFmtId="0" fontId="47" fillId="0" borderId="1" xfId="0" applyFont="1" applyBorder="1" applyAlignment="1">
      <alignment horizontal="left" vertical="center" indent="1"/>
    </xf>
    <xf numFmtId="41" fontId="47" fillId="0" borderId="1" xfId="0" applyNumberFormat="1" applyFont="1" applyBorder="1" applyProtection="1">
      <alignment vertical="center"/>
      <protection locked="0"/>
    </xf>
    <xf numFmtId="41" fontId="47" fillId="2" borderId="1" xfId="0" applyNumberFormat="1" applyFont="1" applyFill="1" applyBorder="1">
      <alignment vertical="center"/>
    </xf>
    <xf numFmtId="0" fontId="59" fillId="0" borderId="1" xfId="0" applyFont="1" applyBorder="1" applyAlignment="1">
      <alignment horizontal="left" vertical="center" indent="1"/>
    </xf>
    <xf numFmtId="41" fontId="47" fillId="0" borderId="18" xfId="0" applyNumberFormat="1" applyFont="1" applyBorder="1" applyProtection="1">
      <alignment vertical="center"/>
      <protection locked="0"/>
    </xf>
    <xf numFmtId="0" fontId="47" fillId="3" borderId="20" xfId="0" applyFont="1" applyFill="1" applyBorder="1">
      <alignment vertical="center"/>
    </xf>
    <xf numFmtId="0" fontId="54" fillId="3" borderId="20" xfId="0" applyFont="1" applyFill="1" applyBorder="1" applyAlignment="1">
      <alignment horizontal="center" vertical="center"/>
    </xf>
    <xf numFmtId="0" fontId="47" fillId="0" borderId="2" xfId="0" applyFont="1" applyBorder="1">
      <alignment vertical="center"/>
    </xf>
    <xf numFmtId="176" fontId="47" fillId="0" borderId="2" xfId="0" applyNumberFormat="1" applyFont="1" applyBorder="1" applyProtection="1">
      <alignment vertical="center"/>
      <protection locked="0"/>
    </xf>
    <xf numFmtId="0" fontId="47" fillId="3" borderId="2" xfId="0" applyFont="1" applyFill="1" applyBorder="1" applyAlignment="1">
      <alignment horizontal="center" vertical="center"/>
    </xf>
    <xf numFmtId="41" fontId="47" fillId="0" borderId="0" xfId="0" applyNumberFormat="1" applyFont="1">
      <alignment vertical="center"/>
    </xf>
    <xf numFmtId="41" fontId="54" fillId="3" borderId="2" xfId="0" applyNumberFormat="1" applyFont="1" applyFill="1" applyBorder="1" applyAlignment="1">
      <alignment horizontal="center" vertical="center"/>
    </xf>
    <xf numFmtId="0" fontId="54" fillId="3" borderId="13" xfId="0" applyFont="1" applyFill="1" applyBorder="1" applyAlignment="1">
      <alignment horizontal="center" vertical="center"/>
    </xf>
    <xf numFmtId="41" fontId="0" fillId="2" borderId="2" xfId="0" applyNumberFormat="1" applyFill="1" applyBorder="1" applyAlignment="1">
      <alignment horizontal="left" vertical="center"/>
    </xf>
    <xf numFmtId="0" fontId="0" fillId="0" borderId="30" xfId="0" applyBorder="1" applyAlignment="1">
      <alignment horizontal="left" vertical="center" indent="1"/>
    </xf>
    <xf numFmtId="41" fontId="0" fillId="2" borderId="30" xfId="0" applyNumberFormat="1" applyFill="1" applyBorder="1" applyAlignment="1">
      <alignment horizontal="left" vertical="center"/>
    </xf>
    <xf numFmtId="0" fontId="0" fillId="0" borderId="26" xfId="0" applyBorder="1" applyAlignment="1">
      <alignment horizontal="left" vertical="center" indent="1"/>
    </xf>
    <xf numFmtId="176" fontId="0" fillId="2" borderId="26" xfId="0" applyNumberFormat="1" applyFill="1" applyBorder="1" applyAlignment="1">
      <alignment horizontal="right" vertical="center"/>
    </xf>
    <xf numFmtId="41" fontId="47" fillId="0" borderId="0" xfId="0" applyNumberFormat="1" applyFont="1" applyAlignment="1">
      <alignment horizontal="right" vertical="center"/>
    </xf>
    <xf numFmtId="41" fontId="47" fillId="3" borderId="2" xfId="0" applyNumberFormat="1" applyFont="1" applyFill="1" applyBorder="1" applyAlignment="1">
      <alignment horizontal="center" vertical="center"/>
    </xf>
    <xf numFmtId="41" fontId="0" fillId="2" borderId="11" xfId="0" applyNumberFormat="1" applyFill="1" applyBorder="1" applyAlignment="1">
      <alignment horizontal="left" vertical="center"/>
    </xf>
    <xf numFmtId="38" fontId="0" fillId="0" borderId="6" xfId="0" applyNumberFormat="1" applyBorder="1" applyAlignment="1">
      <alignment horizontal="left" vertical="center" indent="1"/>
    </xf>
    <xf numFmtId="0" fontId="0" fillId="0" borderId="20" xfId="0" applyBorder="1" applyAlignment="1">
      <alignment horizontal="left" vertical="center" indent="1"/>
    </xf>
    <xf numFmtId="41" fontId="0" fillId="2" borderId="3" xfId="0" applyNumberFormat="1" applyFill="1" applyBorder="1" applyAlignment="1">
      <alignment horizontal="left" vertical="center"/>
    </xf>
    <xf numFmtId="0" fontId="0" fillId="0" borderId="22" xfId="0" applyBorder="1" applyAlignment="1">
      <alignment horizontal="left" vertical="center" indent="1"/>
    </xf>
    <xf numFmtId="41" fontId="0" fillId="4" borderId="23" xfId="0" applyNumberFormat="1" applyFill="1" applyBorder="1" applyAlignment="1">
      <alignment horizontal="left" vertical="center"/>
    </xf>
    <xf numFmtId="0" fontId="47" fillId="5" borderId="0" xfId="0" applyFont="1" applyFill="1">
      <alignment vertical="center"/>
    </xf>
    <xf numFmtId="41" fontId="0" fillId="0" borderId="20" xfId="0" applyNumberFormat="1" applyBorder="1" applyProtection="1">
      <alignment vertical="center"/>
      <protection locked="0"/>
    </xf>
    <xf numFmtId="0" fontId="0" fillId="2" borderId="24" xfId="0" applyFill="1" applyBorder="1">
      <alignment vertical="center"/>
    </xf>
    <xf numFmtId="41" fontId="0" fillId="2" borderId="24" xfId="0" applyNumberFormat="1" applyFill="1" applyBorder="1">
      <alignment vertical="center"/>
    </xf>
    <xf numFmtId="0" fontId="0" fillId="0" borderId="2" xfId="0" applyBorder="1">
      <alignment vertical="center"/>
    </xf>
    <xf numFmtId="0" fontId="0" fillId="2" borderId="2" xfId="0" applyFill="1" applyBorder="1">
      <alignment vertical="center"/>
    </xf>
    <xf numFmtId="0" fontId="0" fillId="0" borderId="25" xfId="0" applyBorder="1">
      <alignment vertical="center"/>
    </xf>
    <xf numFmtId="0" fontId="0" fillId="2" borderId="26" xfId="0" applyFill="1" applyBorder="1">
      <alignment vertical="center"/>
    </xf>
    <xf numFmtId="0" fontId="0" fillId="3" borderId="2" xfId="0" applyFill="1" applyBorder="1">
      <alignment vertical="center"/>
    </xf>
    <xf numFmtId="0" fontId="0" fillId="0" borderId="20" xfId="0" applyBorder="1">
      <alignment vertical="center"/>
    </xf>
    <xf numFmtId="0" fontId="0" fillId="2" borderId="28" xfId="0" applyFill="1" applyBorder="1">
      <alignment vertical="center"/>
    </xf>
    <xf numFmtId="41" fontId="0" fillId="2" borderId="28" xfId="0" applyNumberFormat="1" applyFill="1" applyBorder="1">
      <alignment vertical="center"/>
    </xf>
    <xf numFmtId="0" fontId="0" fillId="0" borderId="29" xfId="0" applyBorder="1">
      <alignment vertical="center"/>
    </xf>
    <xf numFmtId="41" fontId="0" fillId="0" borderId="29" xfId="0" applyNumberFormat="1" applyBorder="1" applyProtection="1">
      <alignment vertical="center"/>
      <protection locked="0"/>
    </xf>
    <xf numFmtId="0" fontId="60" fillId="0" borderId="0" xfId="0" applyFont="1">
      <alignment vertical="center"/>
    </xf>
    <xf numFmtId="0" fontId="61" fillId="0" borderId="0" xfId="0" applyFont="1">
      <alignment vertical="center"/>
    </xf>
    <xf numFmtId="0" fontId="47" fillId="0" borderId="0" xfId="0" applyFont="1" applyAlignment="1">
      <alignment horizontal="center" vertical="center"/>
    </xf>
    <xf numFmtId="177" fontId="0" fillId="2" borderId="2" xfId="0" applyNumberFormat="1" applyFill="1" applyBorder="1" applyAlignment="1">
      <alignment horizontal="right" vertical="center"/>
    </xf>
    <xf numFmtId="177" fontId="0" fillId="0" borderId="2" xfId="0" applyNumberFormat="1" applyBorder="1" applyAlignment="1" applyProtection="1">
      <alignment horizontal="right" vertical="center"/>
      <protection locked="0"/>
    </xf>
    <xf numFmtId="0" fontId="62" fillId="7" borderId="2" xfId="0" applyFont="1" applyFill="1" applyBorder="1" applyAlignment="1">
      <alignment horizontal="left" vertical="center" indent="1"/>
    </xf>
    <xf numFmtId="0" fontId="63" fillId="0" borderId="2" xfId="0" applyFont="1" applyBorder="1" applyAlignment="1">
      <alignment horizontal="left" vertical="center" indent="1"/>
    </xf>
    <xf numFmtId="41" fontId="47" fillId="2" borderId="2" xfId="0" applyNumberFormat="1" applyFont="1" applyFill="1" applyBorder="1">
      <alignment vertical="center"/>
    </xf>
    <xf numFmtId="0" fontId="63" fillId="0" borderId="25" xfId="0" applyFont="1" applyBorder="1" applyAlignment="1">
      <alignment horizontal="left" vertical="center" indent="1"/>
    </xf>
    <xf numFmtId="41" fontId="47" fillId="2" borderId="25" xfId="0" applyNumberFormat="1" applyFont="1" applyFill="1" applyBorder="1">
      <alignment vertical="center"/>
    </xf>
    <xf numFmtId="0" fontId="47" fillId="2" borderId="26" xfId="0" applyFont="1" applyFill="1" applyBorder="1" applyAlignment="1">
      <alignment horizontal="left" vertical="center" indent="1"/>
    </xf>
    <xf numFmtId="41" fontId="47" fillId="2" borderId="26" xfId="0" applyNumberFormat="1" applyFont="1" applyFill="1" applyBorder="1">
      <alignment vertical="center"/>
    </xf>
    <xf numFmtId="0" fontId="0" fillId="0" borderId="27" xfId="0" applyBorder="1">
      <alignment vertical="center"/>
    </xf>
    <xf numFmtId="10" fontId="0" fillId="2" borderId="2" xfId="3" applyNumberFormat="1" applyFont="1" applyFill="1" applyBorder="1">
      <alignment vertical="center"/>
    </xf>
    <xf numFmtId="0" fontId="53" fillId="0" borderId="0" xfId="0" applyFont="1">
      <alignment vertical="center"/>
    </xf>
    <xf numFmtId="41" fontId="47" fillId="2" borderId="2" xfId="0" applyNumberFormat="1" applyFont="1" applyFill="1" applyBorder="1" applyAlignment="1">
      <alignment horizontal="center" vertical="center"/>
    </xf>
    <xf numFmtId="41" fontId="47" fillId="0" borderId="2" xfId="0" applyNumberFormat="1" applyFont="1" applyBorder="1" applyAlignment="1" applyProtection="1">
      <alignment horizontal="center" vertical="center"/>
      <protection locked="0"/>
    </xf>
    <xf numFmtId="41" fontId="47" fillId="0" borderId="2" xfId="0" applyNumberFormat="1" applyFont="1" applyBorder="1" applyProtection="1">
      <alignment vertical="center"/>
      <protection locked="0"/>
    </xf>
    <xf numFmtId="0" fontId="47" fillId="3" borderId="22" xfId="0" applyFont="1" applyFill="1" applyBorder="1" applyAlignment="1">
      <alignment horizontal="center" vertical="center"/>
    </xf>
    <xf numFmtId="0" fontId="47" fillId="4" borderId="23" xfId="0" applyFont="1" applyFill="1" applyBorder="1" applyAlignment="1">
      <alignment horizontal="center" vertical="center"/>
    </xf>
    <xf numFmtId="0" fontId="0" fillId="3" borderId="20" xfId="0" applyFill="1" applyBorder="1">
      <alignment vertical="center"/>
    </xf>
    <xf numFmtId="181" fontId="47" fillId="2" borderId="2" xfId="0" applyNumberFormat="1" applyFont="1" applyFill="1" applyBorder="1" applyAlignment="1">
      <alignment horizontal="center" vertical="center"/>
    </xf>
    <xf numFmtId="180" fontId="47" fillId="0" borderId="2" xfId="0" applyNumberFormat="1" applyFont="1" applyBorder="1" applyAlignment="1" applyProtection="1">
      <alignment horizontal="center" vertical="center"/>
      <protection locked="0"/>
    </xf>
    <xf numFmtId="41" fontId="47" fillId="2" borderId="20" xfId="0" applyNumberFormat="1" applyFont="1" applyFill="1" applyBorder="1">
      <alignment vertical="center"/>
    </xf>
    <xf numFmtId="0" fontId="47" fillId="0" borderId="4" xfId="0" applyFont="1" applyBorder="1">
      <alignment vertical="center"/>
    </xf>
    <xf numFmtId="0" fontId="1" fillId="3" borderId="2"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2" xfId="0" applyFont="1" applyFill="1" applyBorder="1" applyAlignment="1">
      <alignment horizontal="center" vertical="center" wrapText="1"/>
    </xf>
    <xf numFmtId="41" fontId="0" fillId="2" borderId="2" xfId="0" applyNumberFormat="1" applyFill="1" applyBorder="1" applyProtection="1">
      <alignment vertical="center"/>
    </xf>
    <xf numFmtId="41" fontId="0" fillId="2" borderId="25" xfId="0" applyNumberFormat="1" applyFill="1" applyBorder="1" applyProtection="1">
      <alignment vertical="center"/>
    </xf>
    <xf numFmtId="181" fontId="7" fillId="2" borderId="2" xfId="0" applyNumberFormat="1" applyFont="1" applyFill="1" applyBorder="1" applyAlignment="1" applyProtection="1">
      <alignment horizontal="center" vertical="center"/>
    </xf>
    <xf numFmtId="0" fontId="0" fillId="0" borderId="0" xfId="0" applyAlignment="1">
      <alignment vertical="center"/>
    </xf>
    <xf numFmtId="0" fontId="44" fillId="0" borderId="49" xfId="0" applyFont="1" applyBorder="1" applyAlignment="1">
      <alignment horizontal="center" vertical="center"/>
    </xf>
    <xf numFmtId="0" fontId="44" fillId="0" borderId="50" xfId="0" applyFont="1" applyBorder="1" applyAlignment="1">
      <alignment horizontal="center" vertical="center"/>
    </xf>
    <xf numFmtId="0" fontId="44" fillId="0" borderId="51" xfId="0" applyFont="1" applyBorder="1" applyAlignment="1">
      <alignment horizontal="center" vertical="center"/>
    </xf>
    <xf numFmtId="0" fontId="44" fillId="0" borderId="48" xfId="0" applyFont="1" applyBorder="1" applyAlignment="1">
      <alignment horizontal="center" vertical="center"/>
    </xf>
    <xf numFmtId="0" fontId="36" fillId="0" borderId="45" xfId="0" applyFont="1" applyBorder="1" applyAlignment="1">
      <alignment horizontal="center" vertical="center"/>
    </xf>
    <xf numFmtId="0" fontId="36" fillId="0" borderId="46" xfId="0" applyFont="1" applyBorder="1" applyAlignment="1">
      <alignment horizontal="center" vertical="center"/>
    </xf>
    <xf numFmtId="0" fontId="36" fillId="0" borderId="47" xfId="0" applyFont="1" applyBorder="1" applyAlignment="1">
      <alignment horizontal="center" vertical="center"/>
    </xf>
    <xf numFmtId="0" fontId="36" fillId="0" borderId="32" xfId="0" applyFont="1" applyBorder="1" applyAlignment="1">
      <alignment horizontal="center" vertical="center"/>
    </xf>
    <xf numFmtId="0" fontId="7" fillId="0" borderId="0" xfId="0" applyFont="1" applyAlignment="1">
      <alignment horizontal="center" vertical="center"/>
    </xf>
    <xf numFmtId="0" fontId="0" fillId="0" borderId="0" xfId="0" applyAlignment="1">
      <alignment horizontal="center" vertical="center"/>
    </xf>
    <xf numFmtId="0" fontId="0" fillId="0" borderId="11" xfId="0" applyBorder="1" applyAlignment="1" applyProtection="1">
      <alignment horizontal="left" vertical="center"/>
      <protection locked="0"/>
    </xf>
    <xf numFmtId="0" fontId="0" fillId="0" borderId="12"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18" fillId="3" borderId="11" xfId="0" applyFont="1" applyFill="1" applyBorder="1" applyAlignment="1">
      <alignment horizontal="center" vertical="center" wrapText="1"/>
    </xf>
    <xf numFmtId="0" fontId="5" fillId="0" borderId="13" xfId="0" applyFont="1" applyBorder="1" applyAlignment="1">
      <alignment vertical="center"/>
    </xf>
    <xf numFmtId="41" fontId="7" fillId="0" borderId="11" xfId="0" applyNumberFormat="1" applyFont="1" applyBorder="1" applyAlignment="1" applyProtection="1">
      <alignment horizontal="center" vertical="center"/>
      <protection locked="0"/>
    </xf>
    <xf numFmtId="41" fontId="0" fillId="0" borderId="13" xfId="0" applyNumberFormat="1" applyBorder="1" applyAlignment="1" applyProtection="1">
      <alignment horizontal="center" vertical="center"/>
      <protection locked="0"/>
    </xf>
    <xf numFmtId="41" fontId="7" fillId="0" borderId="11" xfId="0" applyNumberFormat="1" applyFont="1" applyBorder="1" applyAlignment="1" applyProtection="1">
      <alignment vertical="center"/>
      <protection locked="0"/>
    </xf>
    <xf numFmtId="41" fontId="0" fillId="0" borderId="13" xfId="0" applyNumberFormat="1" applyBorder="1" applyAlignment="1" applyProtection="1">
      <alignment vertical="center"/>
      <protection locked="0"/>
    </xf>
    <xf numFmtId="0" fontId="7" fillId="3" borderId="22" xfId="0" applyFont="1" applyFill="1" applyBorder="1" applyAlignment="1">
      <alignment horizontal="center" vertical="center"/>
    </xf>
    <xf numFmtId="0" fontId="0" fillId="3" borderId="28" xfId="0" applyFill="1" applyBorder="1" applyAlignment="1">
      <alignment horizontal="center" vertical="center"/>
    </xf>
    <xf numFmtId="0" fontId="7" fillId="4" borderId="28" xfId="0" quotePrefix="1" applyFont="1" applyFill="1" applyBorder="1" applyAlignment="1">
      <alignment horizontal="center" vertical="center"/>
    </xf>
    <xf numFmtId="0" fontId="0" fillId="4" borderId="23" xfId="0" applyFill="1" applyBorder="1" applyAlignment="1">
      <alignment horizontal="center" vertical="center"/>
    </xf>
    <xf numFmtId="180" fontId="7" fillId="0" borderId="11" xfId="0" applyNumberFormat="1" applyFont="1" applyBorder="1" applyAlignment="1" applyProtection="1">
      <alignment horizontal="center" vertical="center"/>
      <protection locked="0"/>
    </xf>
    <xf numFmtId="180" fontId="0" fillId="0" borderId="13" xfId="0" applyNumberFormat="1" applyBorder="1" applyAlignment="1" applyProtection="1">
      <alignment horizontal="center" vertical="center"/>
      <protection locked="0"/>
    </xf>
    <xf numFmtId="181" fontId="47" fillId="2" borderId="11" xfId="0" applyNumberFormat="1" applyFont="1" applyFill="1" applyBorder="1" applyAlignment="1" applyProtection="1">
      <alignment horizontal="center" vertical="center"/>
    </xf>
    <xf numFmtId="181" fontId="0" fillId="2" borderId="13" xfId="0" applyNumberFormat="1" applyFill="1" applyBorder="1" applyAlignment="1" applyProtection="1">
      <alignment horizontal="center" vertical="center"/>
    </xf>
    <xf numFmtId="0" fontId="7" fillId="3" borderId="20" xfId="0" applyFont="1" applyFill="1" applyBorder="1" applyAlignment="1">
      <alignment horizontal="left" vertical="center" wrapText="1" indent="1"/>
    </xf>
    <xf numFmtId="0" fontId="7" fillId="3" borderId="33" xfId="0" applyFont="1" applyFill="1" applyBorder="1" applyAlignment="1">
      <alignment horizontal="left" vertical="center" wrapText="1" indent="1"/>
    </xf>
    <xf numFmtId="0" fontId="7" fillId="3" borderId="26" xfId="0" applyFont="1" applyFill="1" applyBorder="1" applyAlignment="1">
      <alignment horizontal="left" vertical="center" wrapText="1" indent="1"/>
    </xf>
    <xf numFmtId="0" fontId="0" fillId="0" borderId="3" xfId="0"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7" fillId="0" borderId="11" xfId="2" applyNumberFormat="1" applyFont="1" applyFill="1" applyBorder="1" applyAlignment="1" applyProtection="1">
      <alignment horizontal="center" vertical="center"/>
      <protection locked="0"/>
    </xf>
    <xf numFmtId="0" fontId="0" fillId="0" borderId="5" xfId="2" applyNumberFormat="1" applyFont="1" applyFill="1" applyBorder="1" applyAlignment="1" applyProtection="1">
      <alignment horizontal="center" vertical="center"/>
      <protection locked="0"/>
    </xf>
    <xf numFmtId="0" fontId="0" fillId="0" borderId="0" xfId="0" applyAlignment="1">
      <alignment vertical="center"/>
    </xf>
    <xf numFmtId="0" fontId="8" fillId="0" borderId="0" xfId="0" applyFont="1" applyAlignment="1">
      <alignment vertical="center"/>
    </xf>
    <xf numFmtId="0" fontId="27" fillId="0" borderId="19" xfId="0" applyFont="1" applyBorder="1" applyAlignment="1">
      <alignment vertical="center"/>
    </xf>
    <xf numFmtId="0" fontId="5" fillId="0" borderId="19" xfId="0" applyFont="1" applyBorder="1" applyAlignment="1">
      <alignment vertical="center"/>
    </xf>
    <xf numFmtId="0" fontId="0" fillId="0" borderId="13" xfId="2" applyNumberFormat="1" applyFont="1" applyFill="1" applyBorder="1" applyAlignment="1" applyProtection="1">
      <alignment horizontal="center" vertical="center"/>
      <protection locked="0"/>
    </xf>
    <xf numFmtId="0" fontId="7" fillId="0" borderId="3" xfId="0" applyFont="1" applyBorder="1" applyAlignment="1" applyProtection="1">
      <alignment horizontal="left" vertical="top" wrapText="1"/>
      <protection locked="0"/>
    </xf>
    <xf numFmtId="0" fontId="23" fillId="3" borderId="17" xfId="0" applyFont="1" applyFill="1" applyBorder="1" applyAlignment="1">
      <alignment horizontal="center" vertical="center"/>
    </xf>
    <xf numFmtId="0" fontId="5" fillId="3" borderId="21" xfId="0" applyFont="1" applyFill="1" applyBorder="1" applyAlignment="1">
      <alignment vertical="center"/>
    </xf>
    <xf numFmtId="41" fontId="7" fillId="2" borderId="14" xfId="0" applyNumberFormat="1" applyFont="1" applyFill="1" applyBorder="1" applyAlignment="1">
      <alignment vertical="center"/>
    </xf>
    <xf numFmtId="41" fontId="7" fillId="2" borderId="16" xfId="0" applyNumberFormat="1" applyFont="1" applyFill="1" applyBorder="1" applyAlignment="1">
      <alignment vertical="center"/>
    </xf>
    <xf numFmtId="41" fontId="7" fillId="0" borderId="14" xfId="0" applyNumberFormat="1" applyFont="1" applyBorder="1" applyAlignment="1" applyProtection="1">
      <alignment vertical="center"/>
      <protection locked="0"/>
    </xf>
    <xf numFmtId="41" fontId="0" fillId="0" borderId="16" xfId="0" applyNumberFormat="1" applyBorder="1" applyAlignment="1" applyProtection="1">
      <alignment vertical="center"/>
      <protection locked="0"/>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7" fillId="3" borderId="17" xfId="0" applyFont="1" applyFill="1" applyBorder="1" applyAlignment="1">
      <alignment horizontal="center" vertical="center"/>
    </xf>
    <xf numFmtId="0" fontId="10" fillId="3" borderId="1" xfId="0" applyFont="1" applyFill="1" applyBorder="1" applyAlignment="1">
      <alignment horizontal="center" vertical="center" wrapText="1"/>
    </xf>
    <xf numFmtId="0" fontId="10" fillId="3" borderId="1" xfId="0" applyFont="1" applyFill="1" applyBorder="1" applyAlignment="1">
      <alignment vertical="center"/>
    </xf>
    <xf numFmtId="0" fontId="10" fillId="3" borderId="17" xfId="0" applyFont="1" applyFill="1" applyBorder="1" applyAlignment="1">
      <alignment vertical="center"/>
    </xf>
    <xf numFmtId="0" fontId="10" fillId="3" borderId="1" xfId="0" applyFont="1" applyFill="1" applyBorder="1" applyAlignment="1">
      <alignment horizontal="center" vertical="center"/>
    </xf>
    <xf numFmtId="41" fontId="7" fillId="0" borderId="15" xfId="0" applyNumberFormat="1" applyFont="1" applyBorder="1" applyAlignment="1" applyProtection="1">
      <alignment vertical="center"/>
      <protection locked="0"/>
    </xf>
    <xf numFmtId="41" fontId="7" fillId="2" borderId="15" xfId="0" applyNumberFormat="1" applyFont="1" applyFill="1" applyBorder="1" applyAlignment="1">
      <alignment vertical="center"/>
    </xf>
    <xf numFmtId="41" fontId="0" fillId="2" borderId="16" xfId="0" applyNumberFormat="1" applyFill="1" applyBorder="1" applyAlignment="1">
      <alignment vertical="center"/>
    </xf>
    <xf numFmtId="0" fontId="10" fillId="3" borderId="14"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16" xfId="0" applyFont="1" applyFill="1" applyBorder="1" applyAlignment="1">
      <alignment horizontal="center" vertical="center"/>
    </xf>
    <xf numFmtId="0" fontId="7" fillId="0" borderId="0" xfId="0" applyFont="1" applyAlignment="1">
      <alignment vertical="center"/>
    </xf>
    <xf numFmtId="0" fontId="7" fillId="3" borderId="11"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13" xfId="0" applyFont="1" applyFill="1" applyBorder="1" applyAlignment="1">
      <alignment horizontal="center" vertical="center"/>
    </xf>
    <xf numFmtId="0" fontId="6" fillId="0" borderId="0" xfId="0" applyFont="1" applyAlignment="1">
      <alignment horizontal="center" vertical="center"/>
    </xf>
    <xf numFmtId="38" fontId="6" fillId="0" borderId="6" xfId="0" applyNumberFormat="1" applyFont="1" applyBorder="1" applyAlignment="1">
      <alignment horizontal="left" vertical="center" indent="1"/>
    </xf>
    <xf numFmtId="0" fontId="6" fillId="0" borderId="0" xfId="0" applyFont="1" applyAlignment="1">
      <alignment horizontal="left" vertical="center" indent="1"/>
    </xf>
    <xf numFmtId="38" fontId="6" fillId="0" borderId="0" xfId="0" applyNumberFormat="1" applyFont="1" applyAlignment="1">
      <alignment horizontal="left" vertical="center" indent="1"/>
    </xf>
    <xf numFmtId="176" fontId="7" fillId="2" borderId="12" xfId="0" applyNumberFormat="1" applyFont="1" applyFill="1" applyBorder="1" applyAlignment="1">
      <alignment vertical="center"/>
    </xf>
    <xf numFmtId="176" fontId="6" fillId="2" borderId="12" xfId="0" applyNumberFormat="1" applyFont="1" applyFill="1" applyBorder="1" applyAlignment="1">
      <alignment vertical="center"/>
    </xf>
    <xf numFmtId="176" fontId="6" fillId="2" borderId="13" xfId="0" applyNumberFormat="1" applyFont="1" applyFill="1" applyBorder="1" applyAlignment="1">
      <alignment vertical="center"/>
    </xf>
    <xf numFmtId="0" fontId="7" fillId="2" borderId="11" xfId="2" applyNumberFormat="1" applyFont="1" applyFill="1" applyBorder="1" applyAlignment="1" applyProtection="1">
      <alignment horizontal="center" vertical="center"/>
    </xf>
    <xf numFmtId="0" fontId="0" fillId="2" borderId="5" xfId="2" applyNumberFormat="1" applyFont="1" applyFill="1" applyBorder="1" applyAlignment="1" applyProtection="1">
      <alignment horizontal="center" vertical="center"/>
    </xf>
    <xf numFmtId="0" fontId="0" fillId="2" borderId="13" xfId="2" applyNumberFormat="1" applyFont="1" applyFill="1" applyBorder="1" applyAlignment="1" applyProtection="1">
      <alignment horizontal="center" vertical="center"/>
    </xf>
    <xf numFmtId="0" fontId="0" fillId="2" borderId="11" xfId="0" applyFill="1" applyBorder="1" applyAlignment="1">
      <alignment horizontal="left" vertical="center"/>
    </xf>
    <xf numFmtId="0" fontId="0" fillId="2" borderId="12" xfId="0" applyFill="1" applyBorder="1" applyAlignment="1">
      <alignment horizontal="left" vertical="center"/>
    </xf>
    <xf numFmtId="0" fontId="0" fillId="2" borderId="13" xfId="0" applyFill="1" applyBorder="1" applyAlignment="1">
      <alignment horizontal="left" vertical="center"/>
    </xf>
    <xf numFmtId="0" fontId="0" fillId="2" borderId="3" xfId="0" applyFill="1" applyBorder="1" applyAlignment="1">
      <alignment horizontal="left" vertical="top" wrapText="1"/>
    </xf>
    <xf numFmtId="0" fontId="0" fillId="2" borderId="4" xfId="0" applyFill="1" applyBorder="1" applyAlignment="1">
      <alignment horizontal="left" vertical="top" wrapText="1"/>
    </xf>
    <xf numFmtId="0" fontId="0" fillId="2" borderId="5" xfId="0" applyFill="1" applyBorder="1" applyAlignment="1">
      <alignment horizontal="left" vertical="top" wrapText="1"/>
    </xf>
    <xf numFmtId="0" fontId="0" fillId="2" borderId="6" xfId="0" applyFill="1" applyBorder="1" applyAlignment="1">
      <alignment horizontal="left" vertical="top" wrapText="1"/>
    </xf>
    <xf numFmtId="0" fontId="0" fillId="2" borderId="0" xfId="0" applyFill="1" applyAlignment="1">
      <alignment horizontal="left" vertical="top" wrapText="1"/>
    </xf>
    <xf numFmtId="0" fontId="0" fillId="2" borderId="7" xfId="0" applyFill="1" applyBorder="1" applyAlignment="1">
      <alignment horizontal="lef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47" fillId="0" borderId="0" xfId="0" applyFont="1" applyAlignment="1">
      <alignment horizontal="center" vertical="center"/>
    </xf>
    <xf numFmtId="38" fontId="0" fillId="0" borderId="6" xfId="0" applyNumberFormat="1" applyBorder="1" applyAlignment="1">
      <alignment horizontal="left" vertical="center" indent="1"/>
    </xf>
    <xf numFmtId="0" fontId="0" fillId="0" borderId="0" xfId="0" applyAlignment="1">
      <alignment horizontal="left" vertical="center" indent="1"/>
    </xf>
    <xf numFmtId="38" fontId="0" fillId="0" borderId="0" xfId="0" applyNumberFormat="1" applyAlignment="1">
      <alignment horizontal="left" vertical="center" indent="1"/>
    </xf>
    <xf numFmtId="0" fontId="47" fillId="0" borderId="0" xfId="0" applyFont="1" applyAlignment="1">
      <alignment vertical="center"/>
    </xf>
    <xf numFmtId="41" fontId="47" fillId="0" borderId="15" xfId="0" applyNumberFormat="1" applyFont="1" applyBorder="1" applyAlignment="1" applyProtection="1">
      <alignment vertical="center"/>
      <protection locked="0"/>
    </xf>
    <xf numFmtId="41" fontId="47" fillId="0" borderId="14" xfId="0" applyNumberFormat="1" applyFont="1" applyBorder="1" applyAlignment="1" applyProtection="1">
      <alignment vertical="center"/>
      <protection locked="0"/>
    </xf>
    <xf numFmtId="41" fontId="47" fillId="2" borderId="15" xfId="0" applyNumberFormat="1" applyFont="1" applyFill="1" applyBorder="1" applyAlignment="1">
      <alignment vertical="center"/>
    </xf>
    <xf numFmtId="41" fontId="47" fillId="2" borderId="16" xfId="0" applyNumberFormat="1" applyFont="1" applyFill="1" applyBorder="1" applyAlignment="1">
      <alignment vertical="center"/>
    </xf>
    <xf numFmtId="41" fontId="47" fillId="2" borderId="14" xfId="0" applyNumberFormat="1" applyFont="1" applyFill="1" applyBorder="1" applyAlignment="1">
      <alignment vertical="center"/>
    </xf>
    <xf numFmtId="0" fontId="47" fillId="3" borderId="11" xfId="0" applyFont="1" applyFill="1" applyBorder="1" applyAlignment="1">
      <alignment horizontal="center" vertical="center"/>
    </xf>
    <xf numFmtId="0" fontId="0" fillId="3" borderId="12" xfId="0" applyFill="1" applyBorder="1" applyAlignment="1">
      <alignment horizontal="center" vertical="center"/>
    </xf>
    <xf numFmtId="0" fontId="0" fillId="3" borderId="13" xfId="0" applyFill="1" applyBorder="1" applyAlignment="1">
      <alignment horizontal="center" vertical="center"/>
    </xf>
    <xf numFmtId="176" fontId="47" fillId="2" borderId="12" xfId="0" applyNumberFormat="1" applyFont="1" applyFill="1" applyBorder="1" applyAlignment="1">
      <alignment vertical="center"/>
    </xf>
    <xf numFmtId="176" fontId="0" fillId="2" borderId="12" xfId="0" applyNumberFormat="1" applyFill="1" applyBorder="1" applyAlignment="1">
      <alignment vertical="center"/>
    </xf>
    <xf numFmtId="176" fontId="0" fillId="2" borderId="13" xfId="0" applyNumberFormat="1" applyFill="1" applyBorder="1" applyAlignment="1">
      <alignment vertical="center"/>
    </xf>
    <xf numFmtId="0" fontId="47" fillId="3" borderId="1" xfId="0" applyFont="1" applyFill="1" applyBorder="1" applyAlignment="1">
      <alignment horizontal="center" vertical="center" wrapText="1"/>
    </xf>
    <xf numFmtId="0" fontId="47" fillId="3" borderId="1" xfId="0" applyFont="1" applyFill="1" applyBorder="1" applyAlignment="1">
      <alignment horizontal="center" vertical="center"/>
    </xf>
    <xf numFmtId="0" fontId="47" fillId="3" borderId="17" xfId="0" applyFont="1" applyFill="1" applyBorder="1" applyAlignment="1">
      <alignment horizontal="center" vertical="center"/>
    </xf>
    <xf numFmtId="0" fontId="53" fillId="3" borderId="1" xfId="0" applyFont="1" applyFill="1" applyBorder="1" applyAlignment="1">
      <alignment horizontal="center" vertical="center" wrapText="1"/>
    </xf>
    <xf numFmtId="0" fontId="53" fillId="3" borderId="1" xfId="0" applyFont="1" applyFill="1" applyBorder="1" applyAlignment="1">
      <alignment vertical="center"/>
    </xf>
    <xf numFmtId="0" fontId="53" fillId="3" borderId="17" xfId="0" applyFont="1" applyFill="1" applyBorder="1" applyAlignment="1">
      <alignment vertical="center"/>
    </xf>
    <xf numFmtId="0" fontId="53" fillId="3" borderId="1" xfId="0" applyFont="1" applyFill="1" applyBorder="1" applyAlignment="1">
      <alignment horizontal="center" vertical="center"/>
    </xf>
    <xf numFmtId="0" fontId="58" fillId="3" borderId="17" xfId="0" applyFont="1" applyFill="1" applyBorder="1" applyAlignment="1">
      <alignment horizontal="center" vertical="center"/>
    </xf>
    <xf numFmtId="0" fontId="53" fillId="3" borderId="14" xfId="0" applyFont="1" applyFill="1" applyBorder="1" applyAlignment="1">
      <alignment horizontal="center" vertical="center"/>
    </xf>
    <xf numFmtId="0" fontId="0" fillId="3" borderId="15" xfId="0" applyFill="1" applyBorder="1" applyAlignment="1">
      <alignment horizontal="center" vertical="center"/>
    </xf>
    <xf numFmtId="0" fontId="0" fillId="3" borderId="16" xfId="0" applyFill="1" applyBorder="1" applyAlignment="1">
      <alignment horizontal="center" vertical="center"/>
    </xf>
    <xf numFmtId="0" fontId="47" fillId="0" borderId="3" xfId="0" applyFont="1" applyBorder="1" applyAlignment="1" applyProtection="1">
      <alignment horizontal="left" vertical="top" wrapText="1"/>
      <protection locked="0"/>
    </xf>
    <xf numFmtId="0" fontId="47" fillId="2" borderId="11" xfId="2" applyNumberFormat="1" applyFont="1" applyFill="1" applyBorder="1" applyAlignment="1">
      <alignment horizontal="center" vertical="center"/>
    </xf>
    <xf numFmtId="0" fontId="0" fillId="2" borderId="5" xfId="2" applyNumberFormat="1" applyFont="1" applyFill="1" applyBorder="1" applyAlignment="1">
      <alignment horizontal="center" vertical="center"/>
    </xf>
    <xf numFmtId="0" fontId="0" fillId="2" borderId="13" xfId="2" applyNumberFormat="1" applyFont="1" applyFill="1" applyBorder="1" applyAlignment="1">
      <alignment horizontal="center" vertical="center"/>
    </xf>
    <xf numFmtId="0" fontId="47" fillId="3" borderId="20" xfId="0" applyFont="1" applyFill="1" applyBorder="1" applyAlignment="1">
      <alignment horizontal="left" vertical="center" wrapText="1" indent="1"/>
    </xf>
    <xf numFmtId="0" fontId="47" fillId="3" borderId="33" xfId="0" applyFont="1" applyFill="1" applyBorder="1" applyAlignment="1">
      <alignment horizontal="left" vertical="center" wrapText="1" indent="1"/>
    </xf>
    <xf numFmtId="0" fontId="47" fillId="3" borderId="26" xfId="0" applyFont="1" applyFill="1" applyBorder="1" applyAlignment="1">
      <alignment horizontal="left" vertical="center" wrapText="1" indent="1"/>
    </xf>
  </cellXfs>
  <cellStyles count="5">
    <cellStyle name="Excel Built-in Comma [0]" xfId="1" xr:uid="{358DC8C6-48A3-4595-BB4B-A7BDEE9936DB}"/>
    <cellStyle name="パーセント" xfId="3" builtinId="5"/>
    <cellStyle name="桁区切り" xfId="2" builtinId="6"/>
    <cellStyle name="標準" xfId="0" builtinId="0"/>
    <cellStyle name="標準 4 2" xfId="4" xr:uid="{77A70F07-6F13-4489-847B-049BFBF16578}"/>
  </cellStyles>
  <dxfs count="129">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solid">
          <fgColor rgb="FFFFFFCC"/>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FFCC"/>
      <color rgb="FFCDFFE6"/>
      <color rgb="FFE9DEFE"/>
      <color rgb="FF99FFCC"/>
      <color rgb="FF66FFFF"/>
      <color rgb="FFFFFF09"/>
      <color rgb="FFFFCCCC"/>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132355</xdr:colOff>
      <xdr:row>130</xdr:row>
      <xdr:rowOff>289063</xdr:rowOff>
    </xdr:from>
    <xdr:to>
      <xdr:col>8</xdr:col>
      <xdr:colOff>993737</xdr:colOff>
      <xdr:row>139</xdr:row>
      <xdr:rowOff>259776</xdr:rowOff>
    </xdr:to>
    <xdr:sp macro="" textlink="">
      <xdr:nvSpPr>
        <xdr:cNvPr id="2" name="正方形/長方形 1">
          <a:extLst>
            <a:ext uri="{FF2B5EF4-FFF2-40B4-BE49-F238E27FC236}">
              <a16:creationId xmlns:a16="http://schemas.microsoft.com/office/drawing/2014/main" id="{B26C3681-3656-4BA6-BC0F-D88563EAE2AC}"/>
            </a:ext>
          </a:extLst>
        </xdr:cNvPr>
        <xdr:cNvSpPr/>
      </xdr:nvSpPr>
      <xdr:spPr>
        <a:xfrm>
          <a:off x="7371355" y="40744336"/>
          <a:ext cx="5641200" cy="277625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132355</xdr:colOff>
      <xdr:row>110</xdr:row>
      <xdr:rowOff>5102</xdr:rowOff>
    </xdr:from>
    <xdr:to>
      <xdr:col>8</xdr:col>
      <xdr:colOff>993737</xdr:colOff>
      <xdr:row>116</xdr:row>
      <xdr:rowOff>250031</xdr:rowOff>
    </xdr:to>
    <xdr:sp macro="" textlink="">
      <xdr:nvSpPr>
        <xdr:cNvPr id="4" name="正方形/長方形 3">
          <a:extLst>
            <a:ext uri="{FF2B5EF4-FFF2-40B4-BE49-F238E27FC236}">
              <a16:creationId xmlns:a16="http://schemas.microsoft.com/office/drawing/2014/main" id="{24D86B52-E73D-431F-A0C4-34C626DC5BB3}"/>
            </a:ext>
          </a:extLst>
        </xdr:cNvPr>
        <xdr:cNvSpPr/>
      </xdr:nvSpPr>
      <xdr:spPr>
        <a:xfrm>
          <a:off x="7371355" y="33914102"/>
          <a:ext cx="5641200" cy="211529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132355</xdr:colOff>
      <xdr:row>94</xdr:row>
      <xdr:rowOff>285752</xdr:rowOff>
    </xdr:from>
    <xdr:to>
      <xdr:col>8</xdr:col>
      <xdr:colOff>993737</xdr:colOff>
      <xdr:row>99</xdr:row>
      <xdr:rowOff>107156</xdr:rowOff>
    </xdr:to>
    <xdr:sp macro="" textlink="">
      <xdr:nvSpPr>
        <xdr:cNvPr id="5" name="正方形/長方形 4">
          <a:extLst>
            <a:ext uri="{FF2B5EF4-FFF2-40B4-BE49-F238E27FC236}">
              <a16:creationId xmlns:a16="http://schemas.microsoft.com/office/drawing/2014/main" id="{1B43DF02-B2FC-407E-A180-EFEA367517CF}"/>
            </a:ext>
          </a:extLst>
        </xdr:cNvPr>
        <xdr:cNvSpPr/>
      </xdr:nvSpPr>
      <xdr:spPr>
        <a:xfrm>
          <a:off x="7371355" y="29207116"/>
          <a:ext cx="5641200" cy="138004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132355</xdr:colOff>
      <xdr:row>119</xdr:row>
      <xdr:rowOff>217715</xdr:rowOff>
    </xdr:from>
    <xdr:to>
      <xdr:col>8</xdr:col>
      <xdr:colOff>993737</xdr:colOff>
      <xdr:row>123</xdr:row>
      <xdr:rowOff>308019</xdr:rowOff>
    </xdr:to>
    <xdr:sp macro="" textlink="">
      <xdr:nvSpPr>
        <xdr:cNvPr id="6" name="正方形/長方形 5">
          <a:extLst>
            <a:ext uri="{FF2B5EF4-FFF2-40B4-BE49-F238E27FC236}">
              <a16:creationId xmlns:a16="http://schemas.microsoft.com/office/drawing/2014/main" id="{F147B28B-CFBD-4C56-9C24-AB2E6B385FD0}"/>
            </a:ext>
          </a:extLst>
        </xdr:cNvPr>
        <xdr:cNvSpPr/>
      </xdr:nvSpPr>
      <xdr:spPr>
        <a:xfrm>
          <a:off x="7384962" y="37079465"/>
          <a:ext cx="5623882" cy="134216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en-US" altLang="ja-JP" sz="1100" b="0">
              <a:solidFill>
                <a:srgbClr val="FF0000"/>
              </a:solidFill>
            </a:rPr>
            <a:t>※</a:t>
          </a:r>
          <a:r>
            <a:rPr kumimoji="1" lang="ja-JP" altLang="en-US" sz="1100" b="0">
              <a:solidFill>
                <a:srgbClr val="FF0000"/>
              </a:solidFill>
            </a:rPr>
            <a:t>基準年度について：補助事業期間の終了日を含む事業年度の情報を記載してください。</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132355</xdr:colOff>
      <xdr:row>101</xdr:row>
      <xdr:rowOff>297659</xdr:rowOff>
    </xdr:from>
    <xdr:to>
      <xdr:col>8</xdr:col>
      <xdr:colOff>993737</xdr:colOff>
      <xdr:row>107</xdr:row>
      <xdr:rowOff>0</xdr:rowOff>
    </xdr:to>
    <xdr:sp macro="" textlink="">
      <xdr:nvSpPr>
        <xdr:cNvPr id="7" name="正方形/長方形 6">
          <a:extLst>
            <a:ext uri="{FF2B5EF4-FFF2-40B4-BE49-F238E27FC236}">
              <a16:creationId xmlns:a16="http://schemas.microsoft.com/office/drawing/2014/main" id="{7A829D62-2101-4F92-83B1-6D3B537782E9}"/>
            </a:ext>
          </a:extLst>
        </xdr:cNvPr>
        <xdr:cNvSpPr/>
      </xdr:nvSpPr>
      <xdr:spPr>
        <a:xfrm>
          <a:off x="7371355" y="31401114"/>
          <a:ext cx="5641200" cy="157270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132355</xdr:colOff>
      <xdr:row>124</xdr:row>
      <xdr:rowOff>81643</xdr:rowOff>
    </xdr:from>
    <xdr:to>
      <xdr:col>8</xdr:col>
      <xdr:colOff>993737</xdr:colOff>
      <xdr:row>126</xdr:row>
      <xdr:rowOff>79012</xdr:rowOff>
    </xdr:to>
    <xdr:sp macro="" textlink="">
      <xdr:nvSpPr>
        <xdr:cNvPr id="8" name="正方形/長方形 7">
          <a:extLst>
            <a:ext uri="{FF2B5EF4-FFF2-40B4-BE49-F238E27FC236}">
              <a16:creationId xmlns:a16="http://schemas.microsoft.com/office/drawing/2014/main" id="{5AD9D872-A1A7-4154-83D2-25922A93AB94}"/>
            </a:ext>
          </a:extLst>
        </xdr:cNvPr>
        <xdr:cNvSpPr/>
      </xdr:nvSpPr>
      <xdr:spPr>
        <a:xfrm>
          <a:off x="7384962" y="38508214"/>
          <a:ext cx="5623882" cy="62329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132355</xdr:colOff>
      <xdr:row>126</xdr:row>
      <xdr:rowOff>165984</xdr:rowOff>
    </xdr:from>
    <xdr:to>
      <xdr:col>8</xdr:col>
      <xdr:colOff>993737</xdr:colOff>
      <xdr:row>130</xdr:row>
      <xdr:rowOff>202396</xdr:rowOff>
    </xdr:to>
    <xdr:sp macro="" textlink="">
      <xdr:nvSpPr>
        <xdr:cNvPr id="9" name="正方形/長方形 7">
          <a:extLst>
            <a:ext uri="{FF2B5EF4-FFF2-40B4-BE49-F238E27FC236}">
              <a16:creationId xmlns:a16="http://schemas.microsoft.com/office/drawing/2014/main" id="{0E9D5676-3A23-4240-834B-CA0330F489DF}"/>
            </a:ext>
          </a:extLst>
        </xdr:cNvPr>
        <xdr:cNvSpPr/>
      </xdr:nvSpPr>
      <xdr:spPr>
        <a:xfrm>
          <a:off x="7371355" y="39374348"/>
          <a:ext cx="5641200" cy="128332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6</xdr:col>
      <xdr:colOff>75239</xdr:colOff>
      <xdr:row>159</xdr:row>
      <xdr:rowOff>95251</xdr:rowOff>
    </xdr:from>
    <xdr:to>
      <xdr:col>8</xdr:col>
      <xdr:colOff>964386</xdr:colOff>
      <xdr:row>163</xdr:row>
      <xdr:rowOff>265767</xdr:rowOff>
    </xdr:to>
    <xdr:sp macro="" textlink="">
      <xdr:nvSpPr>
        <xdr:cNvPr id="18" name="正方形/長方形 9">
          <a:extLst>
            <a:ext uri="{FF2B5EF4-FFF2-40B4-BE49-F238E27FC236}">
              <a16:creationId xmlns:a16="http://schemas.microsoft.com/office/drawing/2014/main" id="{CE9D5701-6731-4539-8E4A-DA7DC403FB41}"/>
            </a:ext>
          </a:extLst>
        </xdr:cNvPr>
        <xdr:cNvSpPr/>
      </xdr:nvSpPr>
      <xdr:spPr>
        <a:xfrm>
          <a:off x="9685964" y="49196626"/>
          <a:ext cx="3270397" cy="161831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6</xdr:col>
      <xdr:colOff>75239</xdr:colOff>
      <xdr:row>189</xdr:row>
      <xdr:rowOff>8016</xdr:rowOff>
    </xdr:from>
    <xdr:to>
      <xdr:col>8</xdr:col>
      <xdr:colOff>964386</xdr:colOff>
      <xdr:row>196</xdr:row>
      <xdr:rowOff>78441</xdr:rowOff>
    </xdr:to>
    <xdr:sp macro="" textlink="">
      <xdr:nvSpPr>
        <xdr:cNvPr id="19" name="正方形/長方形 18">
          <a:extLst>
            <a:ext uri="{FF2B5EF4-FFF2-40B4-BE49-F238E27FC236}">
              <a16:creationId xmlns:a16="http://schemas.microsoft.com/office/drawing/2014/main" id="{36DBDC9D-F149-4963-804D-2AB461C0AADA}"/>
            </a:ext>
          </a:extLst>
        </xdr:cNvPr>
        <xdr:cNvSpPr/>
      </xdr:nvSpPr>
      <xdr:spPr>
        <a:xfrm>
          <a:off x="9685964" y="59377341"/>
          <a:ext cx="3270397" cy="24612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(9</a:t>
          </a:r>
          <a:r>
            <a:rPr kumimoji="1" lang="ja-JP" altLang="en-US" sz="1100" b="1">
              <a:solidFill>
                <a:schemeClr val="tx1"/>
              </a:solidFill>
            </a:rPr>
            <a:t>次</a:t>
          </a:r>
          <a:r>
            <a:rPr kumimoji="1" lang="en-US" altLang="ja-JP" sz="1100" b="1">
              <a:solidFill>
                <a:schemeClr val="tx1"/>
              </a:solidFill>
            </a:rPr>
            <a:t>)</a:t>
          </a:r>
          <a:endParaRPr kumimoji="1" lang="en-US" altLang="ja-JP" sz="1050" b="0">
            <a:solidFill>
              <a:schemeClr val="tx1"/>
            </a:solidFill>
          </a:endParaRPr>
        </a:p>
        <a:p>
          <a:pPr algn="l"/>
          <a:r>
            <a:rPr kumimoji="1" lang="ja-JP" altLang="en-US" sz="1050" b="0" u="sng">
              <a:solidFill>
                <a:schemeClr val="tx1"/>
              </a:solidFill>
            </a:rPr>
            <a:t>事業化状況報告時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事業化状況報告時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補助上限額引き上げ要件</a:t>
          </a:r>
          <a:r>
            <a:rPr kumimoji="1" lang="en-US" altLang="ja-JP" sz="1050" b="0">
              <a:solidFill>
                <a:schemeClr val="tx1"/>
              </a:solidFill>
            </a:rPr>
            <a:t>/</a:t>
          </a:r>
          <a:r>
            <a:rPr kumimoji="1" lang="ja-JP" altLang="en-US" sz="1050" b="0">
              <a:solidFill>
                <a:schemeClr val="tx1"/>
              </a:solidFill>
            </a:rPr>
            <a:t>加点要件を併用申請している場合、補助上限額引き上げ要件に記入した内容と同様の内容を左記に記入してください。</a:t>
          </a:r>
        </a:p>
      </xdr:txBody>
    </xdr:sp>
    <xdr:clientData/>
  </xdr:twoCellAnchor>
  <xdr:twoCellAnchor>
    <xdr:from>
      <xdr:col>6</xdr:col>
      <xdr:colOff>75239</xdr:colOff>
      <xdr:row>173</xdr:row>
      <xdr:rowOff>8018</xdr:rowOff>
    </xdr:from>
    <xdr:to>
      <xdr:col>8</xdr:col>
      <xdr:colOff>964386</xdr:colOff>
      <xdr:row>180</xdr:row>
      <xdr:rowOff>22412</xdr:rowOff>
    </xdr:to>
    <xdr:sp macro="" textlink="">
      <xdr:nvSpPr>
        <xdr:cNvPr id="20" name="正方形/長方形 12">
          <a:extLst>
            <a:ext uri="{FF2B5EF4-FFF2-40B4-BE49-F238E27FC236}">
              <a16:creationId xmlns:a16="http://schemas.microsoft.com/office/drawing/2014/main" id="{76D262C0-CCCD-43B2-9A7C-5CF2D00A2F67}"/>
            </a:ext>
          </a:extLst>
        </xdr:cNvPr>
        <xdr:cNvSpPr/>
      </xdr:nvSpPr>
      <xdr:spPr>
        <a:xfrm>
          <a:off x="9678680" y="53594547"/>
          <a:ext cx="3276000" cy="2401247"/>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(8</a:t>
          </a:r>
          <a:r>
            <a:rPr kumimoji="1" lang="ja-JP" altLang="en-US" sz="1100" b="1">
              <a:solidFill>
                <a:schemeClr val="tx1"/>
              </a:solidFill>
            </a:rPr>
            <a:t>次</a:t>
          </a:r>
          <a:r>
            <a:rPr kumimoji="1" lang="en-US" altLang="ja-JP" sz="1100" b="1">
              <a:solidFill>
                <a:schemeClr val="tx1"/>
              </a:solidFill>
            </a:rPr>
            <a:t>)</a:t>
          </a:r>
          <a:endParaRPr kumimoji="1" lang="en-US" altLang="ja-JP" sz="1050" b="0">
            <a:solidFill>
              <a:schemeClr val="tx1"/>
            </a:solidFill>
          </a:endParaRPr>
        </a:p>
        <a:p>
          <a:pPr algn="l"/>
          <a:r>
            <a:rPr kumimoji="1" lang="ja-JP" altLang="en-US" sz="1050" b="0" u="sng">
              <a:solidFill>
                <a:schemeClr val="tx1"/>
              </a:solidFill>
            </a:rPr>
            <a:t>補助事業期間終了時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補助事業期間終了時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補助上限額引き上げ要件</a:t>
          </a:r>
          <a:r>
            <a:rPr kumimoji="1" lang="en-US" altLang="ja-JP" sz="1050" b="0">
              <a:solidFill>
                <a:schemeClr val="tx1"/>
              </a:solidFill>
            </a:rPr>
            <a:t>/</a:t>
          </a:r>
          <a:r>
            <a:rPr kumimoji="1" lang="ja-JP" altLang="en-US" sz="1050" b="0">
              <a:solidFill>
                <a:schemeClr val="tx1"/>
              </a:solidFill>
            </a:rPr>
            <a:t>加点要件を併用申請している場合、補助上限額引き上げ要件に記入した内容と同様の内容を左記に記入してください。</a:t>
          </a:r>
        </a:p>
      </xdr:txBody>
    </xdr:sp>
    <xdr:clientData/>
  </xdr:twoCellAnchor>
  <xdr:twoCellAnchor>
    <xdr:from>
      <xdr:col>3</xdr:col>
      <xdr:colOff>1666871</xdr:colOff>
      <xdr:row>4</xdr:row>
      <xdr:rowOff>38100</xdr:rowOff>
    </xdr:from>
    <xdr:to>
      <xdr:col>3</xdr:col>
      <xdr:colOff>2278871</xdr:colOff>
      <xdr:row>4</xdr:row>
      <xdr:rowOff>290100</xdr:rowOff>
    </xdr:to>
    <xdr:sp macro="" textlink="">
      <xdr:nvSpPr>
        <xdr:cNvPr id="126" name="正方形/長方形 172">
          <a:extLst>
            <a:ext uri="{FF2B5EF4-FFF2-40B4-BE49-F238E27FC236}">
              <a16:creationId xmlns:a16="http://schemas.microsoft.com/office/drawing/2014/main" id="{B5333447-32C5-40A3-958D-67B52985301F}"/>
            </a:ext>
          </a:extLst>
        </xdr:cNvPr>
        <xdr:cNvSpPr/>
      </xdr:nvSpPr>
      <xdr:spPr>
        <a:xfrm>
          <a:off x="656272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1071994</xdr:colOff>
      <xdr:row>4</xdr:row>
      <xdr:rowOff>38100</xdr:rowOff>
    </xdr:from>
    <xdr:to>
      <xdr:col>5</xdr:col>
      <xdr:colOff>1683994</xdr:colOff>
      <xdr:row>4</xdr:row>
      <xdr:rowOff>290100</xdr:rowOff>
    </xdr:to>
    <xdr:sp macro="" textlink="">
      <xdr:nvSpPr>
        <xdr:cNvPr id="128" name="正方形/長方形 22">
          <a:extLst>
            <a:ext uri="{FF2B5EF4-FFF2-40B4-BE49-F238E27FC236}">
              <a16:creationId xmlns:a16="http://schemas.microsoft.com/office/drawing/2014/main" id="{17256B67-8291-4E0C-B99C-D40D4E3CDCDF}"/>
            </a:ext>
          </a:extLst>
        </xdr:cNvPr>
        <xdr:cNvSpPr/>
      </xdr:nvSpPr>
      <xdr:spPr>
        <a:xfrm>
          <a:off x="895869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143995</xdr:colOff>
      <xdr:row>4</xdr:row>
      <xdr:rowOff>38100</xdr:rowOff>
    </xdr:from>
    <xdr:to>
      <xdr:col>3</xdr:col>
      <xdr:colOff>1766796</xdr:colOff>
      <xdr:row>4</xdr:row>
      <xdr:rowOff>290100</xdr:rowOff>
    </xdr:to>
    <xdr:sp macro="" textlink="">
      <xdr:nvSpPr>
        <xdr:cNvPr id="125" name="正方形/長方形 172">
          <a:extLst>
            <a:ext uri="{FF2B5EF4-FFF2-40B4-BE49-F238E27FC236}">
              <a16:creationId xmlns:a16="http://schemas.microsoft.com/office/drawing/2014/main" id="{6CFFD7AE-4976-45C6-B809-811EE32E4168}"/>
            </a:ext>
          </a:extLst>
        </xdr:cNvPr>
        <xdr:cNvSpPr/>
      </xdr:nvSpPr>
      <xdr:spPr>
        <a:xfrm>
          <a:off x="503984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2254621</xdr:colOff>
      <xdr:row>4</xdr:row>
      <xdr:rowOff>38100</xdr:rowOff>
    </xdr:from>
    <xdr:to>
      <xdr:col>5</xdr:col>
      <xdr:colOff>1134651</xdr:colOff>
      <xdr:row>4</xdr:row>
      <xdr:rowOff>290100</xdr:rowOff>
    </xdr:to>
    <xdr:sp macro="" textlink="">
      <xdr:nvSpPr>
        <xdr:cNvPr id="127" name="正方形/長方形 172">
          <a:extLst>
            <a:ext uri="{FF2B5EF4-FFF2-40B4-BE49-F238E27FC236}">
              <a16:creationId xmlns:a16="http://schemas.microsoft.com/office/drawing/2014/main" id="{C97DD09F-78F1-4840-AD7F-83B99777D2AB}"/>
            </a:ext>
          </a:extLst>
        </xdr:cNvPr>
        <xdr:cNvSpPr/>
      </xdr:nvSpPr>
      <xdr:spPr>
        <a:xfrm>
          <a:off x="715047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14" name="正方形/長方形 9">
          <a:extLst>
            <a:ext uri="{FF2B5EF4-FFF2-40B4-BE49-F238E27FC236}">
              <a16:creationId xmlns:a16="http://schemas.microsoft.com/office/drawing/2014/main" id="{4F7FD216-E308-4DB3-9581-711765E7900B}"/>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1</a:t>
          </a:r>
          <a:r>
            <a:rPr kumimoji="1" lang="ja-JP" altLang="en-US" sz="1400" b="1" kern="1200">
              <a:solidFill>
                <a:sysClr val="windowText" lastClr="000000"/>
              </a:solidFill>
            </a:rPr>
            <a:t>回目用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6ECF19EB-0EB8-4297-8839-78496F6CD592}"/>
            </a:ext>
          </a:extLst>
        </xdr:cNvPr>
        <xdr:cNvSpPr/>
      </xdr:nvSpPr>
      <xdr:spPr>
        <a:xfrm>
          <a:off x="7365027" y="40403318"/>
          <a:ext cx="5623200" cy="273132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492870E8-BC52-4A73-8383-4D9BCFA4ABD1}"/>
            </a:ext>
          </a:extLst>
        </xdr:cNvPr>
        <xdr:cNvSpPr/>
      </xdr:nvSpPr>
      <xdr:spPr>
        <a:xfrm>
          <a:off x="7373835" y="33914102"/>
          <a:ext cx="5623200" cy="211529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B0F83E46-A6BA-4F5A-A3A2-9AEECB928441}"/>
            </a:ext>
          </a:extLst>
        </xdr:cNvPr>
        <xdr:cNvSpPr/>
      </xdr:nvSpPr>
      <xdr:spPr>
        <a:xfrm>
          <a:off x="7373835" y="29207116"/>
          <a:ext cx="5623200" cy="138004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F0F8FDAB-EC5A-417B-9223-6F54470237D5}"/>
            </a:ext>
          </a:extLst>
        </xdr:cNvPr>
        <xdr:cNvSpPr/>
      </xdr:nvSpPr>
      <xdr:spPr>
        <a:xfrm>
          <a:off x="7365028" y="37230381"/>
          <a:ext cx="5623200" cy="92157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236604AE-6EA9-41A7-888B-CB0B5FB184F0}"/>
            </a:ext>
          </a:extLst>
        </xdr:cNvPr>
        <xdr:cNvSpPr/>
      </xdr:nvSpPr>
      <xdr:spPr>
        <a:xfrm>
          <a:off x="7373834" y="31401114"/>
          <a:ext cx="5623200" cy="157270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8" name="正方形/長方形 7">
          <a:extLst>
            <a:ext uri="{FF2B5EF4-FFF2-40B4-BE49-F238E27FC236}">
              <a16:creationId xmlns:a16="http://schemas.microsoft.com/office/drawing/2014/main" id="{B0C5CE96-4434-45BD-AB36-E4F0BD3B1CFA}"/>
            </a:ext>
          </a:extLst>
        </xdr:cNvPr>
        <xdr:cNvSpPr/>
      </xdr:nvSpPr>
      <xdr:spPr>
        <a:xfrm>
          <a:off x="7365028" y="38241137"/>
          <a:ext cx="5623200" cy="638427"/>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9" name="正方形/長方形 7">
          <a:extLst>
            <a:ext uri="{FF2B5EF4-FFF2-40B4-BE49-F238E27FC236}">
              <a16:creationId xmlns:a16="http://schemas.microsoft.com/office/drawing/2014/main" id="{AF661EC5-5603-461D-9741-A5748ED9D500}"/>
            </a:ext>
          </a:extLst>
        </xdr:cNvPr>
        <xdr:cNvSpPr/>
      </xdr:nvSpPr>
      <xdr:spPr>
        <a:xfrm>
          <a:off x="7365026" y="38986064"/>
          <a:ext cx="5623200" cy="132807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10" name="正方形/長方形 9">
          <a:extLst>
            <a:ext uri="{FF2B5EF4-FFF2-40B4-BE49-F238E27FC236}">
              <a16:creationId xmlns:a16="http://schemas.microsoft.com/office/drawing/2014/main" id="{4698B576-90F5-4168-B3D7-BBB8781EF666}"/>
            </a:ext>
          </a:extLst>
        </xdr:cNvPr>
        <xdr:cNvSpPr/>
      </xdr:nvSpPr>
      <xdr:spPr>
        <a:xfrm>
          <a:off x="7365028" y="49036579"/>
          <a:ext cx="5623200" cy="104884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19" name="正方形/長方形 16">
          <a:extLst>
            <a:ext uri="{FF2B5EF4-FFF2-40B4-BE49-F238E27FC236}">
              <a16:creationId xmlns:a16="http://schemas.microsoft.com/office/drawing/2014/main" id="{27F999E4-CB42-43E3-A701-E194C7F5AD84}"/>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2</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38100</xdr:rowOff>
    </xdr:from>
    <xdr:to>
      <xdr:col>3</xdr:col>
      <xdr:colOff>2277751</xdr:colOff>
      <xdr:row>4</xdr:row>
      <xdr:rowOff>290100</xdr:rowOff>
    </xdr:to>
    <xdr:sp macro="" textlink="">
      <xdr:nvSpPr>
        <xdr:cNvPr id="92" name="正方形/長方形 172">
          <a:extLst>
            <a:ext uri="{FF2B5EF4-FFF2-40B4-BE49-F238E27FC236}">
              <a16:creationId xmlns:a16="http://schemas.microsoft.com/office/drawing/2014/main" id="{6E3C2C37-09EB-4568-B0CD-AE2BE0C96066}"/>
            </a:ext>
          </a:extLst>
        </xdr:cNvPr>
        <xdr:cNvSpPr/>
      </xdr:nvSpPr>
      <xdr:spPr>
        <a:xfrm>
          <a:off x="656160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38100</xdr:rowOff>
    </xdr:from>
    <xdr:to>
      <xdr:col>5</xdr:col>
      <xdr:colOff>1682874</xdr:colOff>
      <xdr:row>4</xdr:row>
      <xdr:rowOff>290100</xdr:rowOff>
    </xdr:to>
    <xdr:sp macro="" textlink="">
      <xdr:nvSpPr>
        <xdr:cNvPr id="93" name="正方形/長方形 18">
          <a:extLst>
            <a:ext uri="{FF2B5EF4-FFF2-40B4-BE49-F238E27FC236}">
              <a16:creationId xmlns:a16="http://schemas.microsoft.com/office/drawing/2014/main" id="{29E5587A-4667-49CA-AECA-EC2C83DEFC92}"/>
            </a:ext>
          </a:extLst>
        </xdr:cNvPr>
        <xdr:cNvSpPr/>
      </xdr:nvSpPr>
      <xdr:spPr>
        <a:xfrm>
          <a:off x="895757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38100</xdr:rowOff>
    </xdr:from>
    <xdr:to>
      <xdr:col>3</xdr:col>
      <xdr:colOff>1765676</xdr:colOff>
      <xdr:row>4</xdr:row>
      <xdr:rowOff>290100</xdr:rowOff>
    </xdr:to>
    <xdr:sp macro="" textlink="">
      <xdr:nvSpPr>
        <xdr:cNvPr id="94" name="正方形/長方形 172">
          <a:extLst>
            <a:ext uri="{FF2B5EF4-FFF2-40B4-BE49-F238E27FC236}">
              <a16:creationId xmlns:a16="http://schemas.microsoft.com/office/drawing/2014/main" id="{FE98C6AE-5361-40D0-8372-0C9D2BA1AF2D}"/>
            </a:ext>
          </a:extLst>
        </xdr:cNvPr>
        <xdr:cNvSpPr/>
      </xdr:nvSpPr>
      <xdr:spPr>
        <a:xfrm>
          <a:off x="503872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38100</xdr:rowOff>
    </xdr:from>
    <xdr:to>
      <xdr:col>5</xdr:col>
      <xdr:colOff>1133531</xdr:colOff>
      <xdr:row>4</xdr:row>
      <xdr:rowOff>290100</xdr:rowOff>
    </xdr:to>
    <xdr:sp macro="" textlink="">
      <xdr:nvSpPr>
        <xdr:cNvPr id="95" name="正方形/長方形 172">
          <a:extLst>
            <a:ext uri="{FF2B5EF4-FFF2-40B4-BE49-F238E27FC236}">
              <a16:creationId xmlns:a16="http://schemas.microsoft.com/office/drawing/2014/main" id="{0C34BCC6-8541-4E0C-825A-57267F75CE27}"/>
            </a:ext>
          </a:extLst>
        </xdr:cNvPr>
        <xdr:cNvSpPr/>
      </xdr:nvSpPr>
      <xdr:spPr>
        <a:xfrm>
          <a:off x="714935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C36A6774-FB33-47D6-AE2B-58FFEA48F662}"/>
            </a:ext>
          </a:extLst>
        </xdr:cNvPr>
        <xdr:cNvSpPr/>
      </xdr:nvSpPr>
      <xdr:spPr>
        <a:xfrm>
          <a:off x="7355502" y="40731498"/>
          <a:ext cx="5605882" cy="27547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AD531C2B-15C8-44AB-B8BA-ACCC0E8F588D}"/>
            </a:ext>
          </a:extLst>
        </xdr:cNvPr>
        <xdr:cNvSpPr/>
      </xdr:nvSpPr>
      <xdr:spPr>
        <a:xfrm>
          <a:off x="7364310" y="34199852"/>
          <a:ext cx="5605882" cy="213087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07DEE82C-6559-4772-8FE8-402A512E8131}"/>
            </a:ext>
          </a:extLst>
        </xdr:cNvPr>
        <xdr:cNvSpPr/>
      </xdr:nvSpPr>
      <xdr:spPr>
        <a:xfrm>
          <a:off x="7364310" y="29451302"/>
          <a:ext cx="560588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6EEB0C90-73D7-4327-B33A-1444CFA9011B}"/>
            </a:ext>
          </a:extLst>
        </xdr:cNvPr>
        <xdr:cNvSpPr/>
      </xdr:nvSpPr>
      <xdr:spPr>
        <a:xfrm>
          <a:off x="7355503" y="37542108"/>
          <a:ext cx="5605882" cy="91984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903E07C3-8D2D-4532-9E34-CC1929D1C9C0}"/>
            </a:ext>
          </a:extLst>
        </xdr:cNvPr>
        <xdr:cNvSpPr/>
      </xdr:nvSpPr>
      <xdr:spPr>
        <a:xfrm>
          <a:off x="7364309" y="31663484"/>
          <a:ext cx="560588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7" name="正方形/長方形 6">
          <a:extLst>
            <a:ext uri="{FF2B5EF4-FFF2-40B4-BE49-F238E27FC236}">
              <a16:creationId xmlns:a16="http://schemas.microsoft.com/office/drawing/2014/main" id="{0981B14C-7425-42D2-812C-09B830F3327B}"/>
            </a:ext>
          </a:extLst>
        </xdr:cNvPr>
        <xdr:cNvSpPr/>
      </xdr:nvSpPr>
      <xdr:spPr>
        <a:xfrm>
          <a:off x="7355503" y="38551132"/>
          <a:ext cx="5605882" cy="64362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8" name="正方形/長方形 7">
          <a:extLst>
            <a:ext uri="{FF2B5EF4-FFF2-40B4-BE49-F238E27FC236}">
              <a16:creationId xmlns:a16="http://schemas.microsoft.com/office/drawing/2014/main" id="{14CC31D3-0FBB-4B1E-AE15-811238BCA677}"/>
            </a:ext>
          </a:extLst>
        </xdr:cNvPr>
        <xdr:cNvSpPr/>
      </xdr:nvSpPr>
      <xdr:spPr>
        <a:xfrm>
          <a:off x="7355501" y="39303853"/>
          <a:ext cx="5605882" cy="133846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9" name="正方形/長方形 8">
          <a:extLst>
            <a:ext uri="{FF2B5EF4-FFF2-40B4-BE49-F238E27FC236}">
              <a16:creationId xmlns:a16="http://schemas.microsoft.com/office/drawing/2014/main" id="{C990D0FB-1994-4A3A-A567-97C5FFBC2F5C}"/>
            </a:ext>
          </a:extLst>
        </xdr:cNvPr>
        <xdr:cNvSpPr/>
      </xdr:nvSpPr>
      <xdr:spPr>
        <a:xfrm>
          <a:off x="7355503" y="49424506"/>
          <a:ext cx="5605882" cy="105663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en-US" altLang="ja-JP" sz="1050" b="0">
              <a:solidFill>
                <a:schemeClr val="tx1"/>
              </a:solidFill>
            </a:rPr>
            <a:t>30</a:t>
          </a:r>
          <a:r>
            <a:rPr kumimoji="1" lang="ja-JP" altLang="en-US" sz="1050" b="0">
              <a:solidFill>
                <a:schemeClr val="tx1"/>
              </a:solidFill>
            </a:rPr>
            <a:t>円、</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21" name="正方形/長方形 13">
          <a:extLst>
            <a:ext uri="{FF2B5EF4-FFF2-40B4-BE49-F238E27FC236}">
              <a16:creationId xmlns:a16="http://schemas.microsoft.com/office/drawing/2014/main" id="{CEFD9895-4F85-4BF1-997B-46AC33519C7D}"/>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3</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38100</xdr:rowOff>
    </xdr:from>
    <xdr:to>
      <xdr:col>3</xdr:col>
      <xdr:colOff>2277751</xdr:colOff>
      <xdr:row>4</xdr:row>
      <xdr:rowOff>290100</xdr:rowOff>
    </xdr:to>
    <xdr:sp macro="" textlink="">
      <xdr:nvSpPr>
        <xdr:cNvPr id="46" name="正方形/長方形 172">
          <a:extLst>
            <a:ext uri="{FF2B5EF4-FFF2-40B4-BE49-F238E27FC236}">
              <a16:creationId xmlns:a16="http://schemas.microsoft.com/office/drawing/2014/main" id="{30BF32CE-BD7D-41B5-A7EE-BCB5EF712A9E}"/>
            </a:ext>
          </a:extLst>
        </xdr:cNvPr>
        <xdr:cNvSpPr/>
      </xdr:nvSpPr>
      <xdr:spPr>
        <a:xfrm>
          <a:off x="656160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38100</xdr:rowOff>
    </xdr:from>
    <xdr:to>
      <xdr:col>5</xdr:col>
      <xdr:colOff>1682874</xdr:colOff>
      <xdr:row>4</xdr:row>
      <xdr:rowOff>290100</xdr:rowOff>
    </xdr:to>
    <xdr:sp macro="" textlink="">
      <xdr:nvSpPr>
        <xdr:cNvPr id="47" name="正方形/長方形 15">
          <a:extLst>
            <a:ext uri="{FF2B5EF4-FFF2-40B4-BE49-F238E27FC236}">
              <a16:creationId xmlns:a16="http://schemas.microsoft.com/office/drawing/2014/main" id="{C50A6495-07E7-4021-A32F-02A118E44FC1}"/>
            </a:ext>
          </a:extLst>
        </xdr:cNvPr>
        <xdr:cNvSpPr/>
      </xdr:nvSpPr>
      <xdr:spPr>
        <a:xfrm>
          <a:off x="895757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38100</xdr:rowOff>
    </xdr:from>
    <xdr:to>
      <xdr:col>3</xdr:col>
      <xdr:colOff>1765676</xdr:colOff>
      <xdr:row>4</xdr:row>
      <xdr:rowOff>290100</xdr:rowOff>
    </xdr:to>
    <xdr:sp macro="" textlink="">
      <xdr:nvSpPr>
        <xdr:cNvPr id="48" name="正方形/長方形 172">
          <a:extLst>
            <a:ext uri="{FF2B5EF4-FFF2-40B4-BE49-F238E27FC236}">
              <a16:creationId xmlns:a16="http://schemas.microsoft.com/office/drawing/2014/main" id="{14DA05C1-DB33-42E2-8F18-39002B0655EF}"/>
            </a:ext>
          </a:extLst>
        </xdr:cNvPr>
        <xdr:cNvSpPr/>
      </xdr:nvSpPr>
      <xdr:spPr>
        <a:xfrm>
          <a:off x="503872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38100</xdr:rowOff>
    </xdr:from>
    <xdr:to>
      <xdr:col>5</xdr:col>
      <xdr:colOff>1133531</xdr:colOff>
      <xdr:row>4</xdr:row>
      <xdr:rowOff>290100</xdr:rowOff>
    </xdr:to>
    <xdr:sp macro="" textlink="">
      <xdr:nvSpPr>
        <xdr:cNvPr id="49" name="正方形/長方形 172">
          <a:extLst>
            <a:ext uri="{FF2B5EF4-FFF2-40B4-BE49-F238E27FC236}">
              <a16:creationId xmlns:a16="http://schemas.microsoft.com/office/drawing/2014/main" id="{D774B80C-A751-4E41-9B7E-2B0BCA2306ED}"/>
            </a:ext>
          </a:extLst>
        </xdr:cNvPr>
        <xdr:cNvSpPr/>
      </xdr:nvSpPr>
      <xdr:spPr>
        <a:xfrm>
          <a:off x="714935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F46A025A-D838-4F1E-BA96-9DF19B6F576F}"/>
            </a:ext>
          </a:extLst>
        </xdr:cNvPr>
        <xdr:cNvSpPr/>
      </xdr:nvSpPr>
      <xdr:spPr>
        <a:xfrm>
          <a:off x="7355502" y="40731498"/>
          <a:ext cx="5605882" cy="27547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6540F803-FAA1-404B-B63A-E9D7691DF3E6}"/>
            </a:ext>
          </a:extLst>
        </xdr:cNvPr>
        <xdr:cNvSpPr/>
      </xdr:nvSpPr>
      <xdr:spPr>
        <a:xfrm>
          <a:off x="7364310" y="34199852"/>
          <a:ext cx="5605882" cy="213087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0DBC5B26-4183-4F2B-9460-70377EB090C9}"/>
            </a:ext>
          </a:extLst>
        </xdr:cNvPr>
        <xdr:cNvSpPr/>
      </xdr:nvSpPr>
      <xdr:spPr>
        <a:xfrm>
          <a:off x="7364310" y="29451302"/>
          <a:ext cx="560588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E2E014F1-C2D5-480C-B765-70F5D3820557}"/>
            </a:ext>
          </a:extLst>
        </xdr:cNvPr>
        <xdr:cNvSpPr/>
      </xdr:nvSpPr>
      <xdr:spPr>
        <a:xfrm>
          <a:off x="7355503" y="37542108"/>
          <a:ext cx="5605882" cy="91984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928EF626-10DF-4FA1-9398-2BF458403B7A}"/>
            </a:ext>
          </a:extLst>
        </xdr:cNvPr>
        <xdr:cNvSpPr/>
      </xdr:nvSpPr>
      <xdr:spPr>
        <a:xfrm>
          <a:off x="7364309" y="31663484"/>
          <a:ext cx="560588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7" name="正方形/長方形 6">
          <a:extLst>
            <a:ext uri="{FF2B5EF4-FFF2-40B4-BE49-F238E27FC236}">
              <a16:creationId xmlns:a16="http://schemas.microsoft.com/office/drawing/2014/main" id="{6FE07605-3673-490B-9193-7AB180D03501}"/>
            </a:ext>
          </a:extLst>
        </xdr:cNvPr>
        <xdr:cNvSpPr/>
      </xdr:nvSpPr>
      <xdr:spPr>
        <a:xfrm>
          <a:off x="7355503" y="38551132"/>
          <a:ext cx="5605882" cy="64362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8" name="正方形/長方形 7">
          <a:extLst>
            <a:ext uri="{FF2B5EF4-FFF2-40B4-BE49-F238E27FC236}">
              <a16:creationId xmlns:a16="http://schemas.microsoft.com/office/drawing/2014/main" id="{84207153-2C2C-4AC9-A430-9779AB588E31}"/>
            </a:ext>
          </a:extLst>
        </xdr:cNvPr>
        <xdr:cNvSpPr/>
      </xdr:nvSpPr>
      <xdr:spPr>
        <a:xfrm>
          <a:off x="7355501" y="39303853"/>
          <a:ext cx="5605882" cy="133846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9" name="正方形/長方形 8">
          <a:extLst>
            <a:ext uri="{FF2B5EF4-FFF2-40B4-BE49-F238E27FC236}">
              <a16:creationId xmlns:a16="http://schemas.microsoft.com/office/drawing/2014/main" id="{81EA91AB-324C-423C-8F44-14F67D5C77A4}"/>
            </a:ext>
          </a:extLst>
        </xdr:cNvPr>
        <xdr:cNvSpPr/>
      </xdr:nvSpPr>
      <xdr:spPr>
        <a:xfrm>
          <a:off x="7355503" y="49424506"/>
          <a:ext cx="5605882" cy="105663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en-US" altLang="ja-JP" sz="1050" b="0">
              <a:solidFill>
                <a:schemeClr val="tx1"/>
              </a:solidFill>
            </a:rPr>
            <a:t>30</a:t>
          </a:r>
          <a:r>
            <a:rPr kumimoji="1" lang="ja-JP" altLang="en-US" sz="1050" b="0">
              <a:solidFill>
                <a:schemeClr val="tx1"/>
              </a:solidFill>
            </a:rPr>
            <a:t>円、</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21" name="正方形/長方形 13">
          <a:extLst>
            <a:ext uri="{FF2B5EF4-FFF2-40B4-BE49-F238E27FC236}">
              <a16:creationId xmlns:a16="http://schemas.microsoft.com/office/drawing/2014/main" id="{BD33DE0F-73D7-473C-B996-3304076C57E3}"/>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4</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38100</xdr:rowOff>
    </xdr:from>
    <xdr:to>
      <xdr:col>3</xdr:col>
      <xdr:colOff>2277751</xdr:colOff>
      <xdr:row>4</xdr:row>
      <xdr:rowOff>290100</xdr:rowOff>
    </xdr:to>
    <xdr:sp macro="" textlink="">
      <xdr:nvSpPr>
        <xdr:cNvPr id="98" name="正方形/長方形 172">
          <a:extLst>
            <a:ext uri="{FF2B5EF4-FFF2-40B4-BE49-F238E27FC236}">
              <a16:creationId xmlns:a16="http://schemas.microsoft.com/office/drawing/2014/main" id="{4CDC6B04-2936-4722-AA50-929268772EE0}"/>
            </a:ext>
          </a:extLst>
        </xdr:cNvPr>
        <xdr:cNvSpPr/>
      </xdr:nvSpPr>
      <xdr:spPr>
        <a:xfrm>
          <a:off x="656160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38100</xdr:rowOff>
    </xdr:from>
    <xdr:to>
      <xdr:col>5</xdr:col>
      <xdr:colOff>1682874</xdr:colOff>
      <xdr:row>4</xdr:row>
      <xdr:rowOff>290100</xdr:rowOff>
    </xdr:to>
    <xdr:sp macro="" textlink="">
      <xdr:nvSpPr>
        <xdr:cNvPr id="99" name="正方形/長方形 15">
          <a:extLst>
            <a:ext uri="{FF2B5EF4-FFF2-40B4-BE49-F238E27FC236}">
              <a16:creationId xmlns:a16="http://schemas.microsoft.com/office/drawing/2014/main" id="{20E56FEB-361B-43E6-811E-4A197A443A29}"/>
            </a:ext>
          </a:extLst>
        </xdr:cNvPr>
        <xdr:cNvSpPr/>
      </xdr:nvSpPr>
      <xdr:spPr>
        <a:xfrm>
          <a:off x="895757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38100</xdr:rowOff>
    </xdr:from>
    <xdr:to>
      <xdr:col>3</xdr:col>
      <xdr:colOff>1765676</xdr:colOff>
      <xdr:row>4</xdr:row>
      <xdr:rowOff>290100</xdr:rowOff>
    </xdr:to>
    <xdr:sp macro="" textlink="">
      <xdr:nvSpPr>
        <xdr:cNvPr id="100" name="正方形/長方形 172">
          <a:extLst>
            <a:ext uri="{FF2B5EF4-FFF2-40B4-BE49-F238E27FC236}">
              <a16:creationId xmlns:a16="http://schemas.microsoft.com/office/drawing/2014/main" id="{CC241802-22C6-49B6-BDFB-962ACABA0AE1}"/>
            </a:ext>
          </a:extLst>
        </xdr:cNvPr>
        <xdr:cNvSpPr/>
      </xdr:nvSpPr>
      <xdr:spPr>
        <a:xfrm>
          <a:off x="503872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38100</xdr:rowOff>
    </xdr:from>
    <xdr:to>
      <xdr:col>5</xdr:col>
      <xdr:colOff>1133531</xdr:colOff>
      <xdr:row>4</xdr:row>
      <xdr:rowOff>290100</xdr:rowOff>
    </xdr:to>
    <xdr:sp macro="" textlink="">
      <xdr:nvSpPr>
        <xdr:cNvPr id="101" name="正方形/長方形 172">
          <a:extLst>
            <a:ext uri="{FF2B5EF4-FFF2-40B4-BE49-F238E27FC236}">
              <a16:creationId xmlns:a16="http://schemas.microsoft.com/office/drawing/2014/main" id="{A39EF57E-624D-4F04-8FE7-266CCF60F908}"/>
            </a:ext>
          </a:extLst>
        </xdr:cNvPr>
        <xdr:cNvSpPr/>
      </xdr:nvSpPr>
      <xdr:spPr>
        <a:xfrm>
          <a:off x="714935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072B034F-7E7F-494B-ABF9-3E8D04B160F1}"/>
            </a:ext>
          </a:extLst>
        </xdr:cNvPr>
        <xdr:cNvSpPr/>
      </xdr:nvSpPr>
      <xdr:spPr>
        <a:xfrm>
          <a:off x="7355502" y="40731498"/>
          <a:ext cx="5605882" cy="27547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9F3FE533-0347-4772-9817-5D83CEC317DC}"/>
            </a:ext>
          </a:extLst>
        </xdr:cNvPr>
        <xdr:cNvSpPr/>
      </xdr:nvSpPr>
      <xdr:spPr>
        <a:xfrm>
          <a:off x="7364310" y="34199852"/>
          <a:ext cx="5605882" cy="213087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6FA704F0-2E60-4601-A25F-64CA6BE96478}"/>
            </a:ext>
          </a:extLst>
        </xdr:cNvPr>
        <xdr:cNvSpPr/>
      </xdr:nvSpPr>
      <xdr:spPr>
        <a:xfrm>
          <a:off x="7364310" y="29451302"/>
          <a:ext cx="560588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84E88B42-5C34-4453-8F3C-29880B3DC86C}"/>
            </a:ext>
          </a:extLst>
        </xdr:cNvPr>
        <xdr:cNvSpPr/>
      </xdr:nvSpPr>
      <xdr:spPr>
        <a:xfrm>
          <a:off x="7355503" y="37542108"/>
          <a:ext cx="5605882" cy="91984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4A598BD0-74BC-40D7-B037-5B1FFC0194F9}"/>
            </a:ext>
          </a:extLst>
        </xdr:cNvPr>
        <xdr:cNvSpPr/>
      </xdr:nvSpPr>
      <xdr:spPr>
        <a:xfrm>
          <a:off x="7364309" y="31663484"/>
          <a:ext cx="560588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7" name="正方形/長方形 6">
          <a:extLst>
            <a:ext uri="{FF2B5EF4-FFF2-40B4-BE49-F238E27FC236}">
              <a16:creationId xmlns:a16="http://schemas.microsoft.com/office/drawing/2014/main" id="{B434BB0A-0B57-4646-8ADB-29DB77110657}"/>
            </a:ext>
          </a:extLst>
        </xdr:cNvPr>
        <xdr:cNvSpPr/>
      </xdr:nvSpPr>
      <xdr:spPr>
        <a:xfrm>
          <a:off x="7355503" y="38551132"/>
          <a:ext cx="5605882" cy="64362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8" name="正方形/長方形 7">
          <a:extLst>
            <a:ext uri="{FF2B5EF4-FFF2-40B4-BE49-F238E27FC236}">
              <a16:creationId xmlns:a16="http://schemas.microsoft.com/office/drawing/2014/main" id="{08A32AD6-E0A0-42F1-A8B7-FD983F200553}"/>
            </a:ext>
          </a:extLst>
        </xdr:cNvPr>
        <xdr:cNvSpPr/>
      </xdr:nvSpPr>
      <xdr:spPr>
        <a:xfrm>
          <a:off x="7355501" y="39303853"/>
          <a:ext cx="5605882" cy="133846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9" name="正方形/長方形 8">
          <a:extLst>
            <a:ext uri="{FF2B5EF4-FFF2-40B4-BE49-F238E27FC236}">
              <a16:creationId xmlns:a16="http://schemas.microsoft.com/office/drawing/2014/main" id="{728A70D8-AA19-4E0D-A8A3-D80A4C3F5F95}"/>
            </a:ext>
          </a:extLst>
        </xdr:cNvPr>
        <xdr:cNvSpPr/>
      </xdr:nvSpPr>
      <xdr:spPr>
        <a:xfrm>
          <a:off x="7355503" y="49424506"/>
          <a:ext cx="5605882" cy="105663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en-US" altLang="ja-JP" sz="1050" b="0">
              <a:solidFill>
                <a:schemeClr val="tx1"/>
              </a:solidFill>
            </a:rPr>
            <a:t>30</a:t>
          </a:r>
          <a:r>
            <a:rPr kumimoji="1" lang="ja-JP" altLang="en-US" sz="1050" b="0">
              <a:solidFill>
                <a:schemeClr val="tx1"/>
              </a:solidFill>
            </a:rPr>
            <a:t>円、</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21" name="正方形/長方形 13">
          <a:extLst>
            <a:ext uri="{FF2B5EF4-FFF2-40B4-BE49-F238E27FC236}">
              <a16:creationId xmlns:a16="http://schemas.microsoft.com/office/drawing/2014/main" id="{1D04F7A6-96F0-48AD-95E6-D44094FCC093}"/>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5</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47625</xdr:rowOff>
    </xdr:from>
    <xdr:to>
      <xdr:col>3</xdr:col>
      <xdr:colOff>2277751</xdr:colOff>
      <xdr:row>4</xdr:row>
      <xdr:rowOff>299625</xdr:rowOff>
    </xdr:to>
    <xdr:sp macro="" textlink="">
      <xdr:nvSpPr>
        <xdr:cNvPr id="102" name="正方形/長方形 172">
          <a:extLst>
            <a:ext uri="{FF2B5EF4-FFF2-40B4-BE49-F238E27FC236}">
              <a16:creationId xmlns:a16="http://schemas.microsoft.com/office/drawing/2014/main" id="{0DC24DA6-34C4-4E19-9D73-B7E151BBA985}"/>
            </a:ext>
          </a:extLst>
        </xdr:cNvPr>
        <xdr:cNvSpPr/>
      </xdr:nvSpPr>
      <xdr:spPr>
        <a:xfrm>
          <a:off x="6561601" y="1304925"/>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47625</xdr:rowOff>
    </xdr:from>
    <xdr:to>
      <xdr:col>5</xdr:col>
      <xdr:colOff>1682874</xdr:colOff>
      <xdr:row>4</xdr:row>
      <xdr:rowOff>299625</xdr:rowOff>
    </xdr:to>
    <xdr:sp macro="" textlink="">
      <xdr:nvSpPr>
        <xdr:cNvPr id="103" name="正方形/長方形 15">
          <a:extLst>
            <a:ext uri="{FF2B5EF4-FFF2-40B4-BE49-F238E27FC236}">
              <a16:creationId xmlns:a16="http://schemas.microsoft.com/office/drawing/2014/main" id="{2CF9EFD6-3865-4EDF-8416-67C152370AB4}"/>
            </a:ext>
          </a:extLst>
        </xdr:cNvPr>
        <xdr:cNvSpPr/>
      </xdr:nvSpPr>
      <xdr:spPr>
        <a:xfrm>
          <a:off x="8957574" y="1304925"/>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47625</xdr:rowOff>
    </xdr:from>
    <xdr:to>
      <xdr:col>3</xdr:col>
      <xdr:colOff>1765676</xdr:colOff>
      <xdr:row>4</xdr:row>
      <xdr:rowOff>299625</xdr:rowOff>
    </xdr:to>
    <xdr:sp macro="" textlink="">
      <xdr:nvSpPr>
        <xdr:cNvPr id="104" name="正方形/長方形 172">
          <a:extLst>
            <a:ext uri="{FF2B5EF4-FFF2-40B4-BE49-F238E27FC236}">
              <a16:creationId xmlns:a16="http://schemas.microsoft.com/office/drawing/2014/main" id="{E943E8B8-58CF-414F-92E4-57BD19A79385}"/>
            </a:ext>
          </a:extLst>
        </xdr:cNvPr>
        <xdr:cNvSpPr/>
      </xdr:nvSpPr>
      <xdr:spPr>
        <a:xfrm>
          <a:off x="5038725" y="1304925"/>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47625</xdr:rowOff>
    </xdr:from>
    <xdr:to>
      <xdr:col>5</xdr:col>
      <xdr:colOff>1133531</xdr:colOff>
      <xdr:row>4</xdr:row>
      <xdr:rowOff>299625</xdr:rowOff>
    </xdr:to>
    <xdr:sp macro="" textlink="">
      <xdr:nvSpPr>
        <xdr:cNvPr id="105" name="正方形/長方形 172">
          <a:extLst>
            <a:ext uri="{FF2B5EF4-FFF2-40B4-BE49-F238E27FC236}">
              <a16:creationId xmlns:a16="http://schemas.microsoft.com/office/drawing/2014/main" id="{286A8147-7AC0-4EA5-AD29-B3A966409B4F}"/>
            </a:ext>
          </a:extLst>
        </xdr:cNvPr>
        <xdr:cNvSpPr/>
      </xdr:nvSpPr>
      <xdr:spPr>
        <a:xfrm>
          <a:off x="7149351" y="1304925"/>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ortal11\redirect\&#27704;&#37326;\&#24179;&#25104;&#65297;&#65300;&#24180;&#24230;&#19977;&#20117;&#20303;&#21451;&#26085;&#21029;&#27531;&#39640;&#25512;&#31227;&#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4.12月分三井残推移表 "/>
      <sheetName val="外貨(12月)"/>
      <sheetName val="14.11月分三井残推移表"/>
      <sheetName val="外貨(11月)"/>
      <sheetName val="14.10月分三井残推移表"/>
      <sheetName val="外貨(10月) "/>
      <sheetName val="外貨原紙"/>
      <sheetName val="14.9月分"/>
      <sheetName val="14.8月分"/>
      <sheetName val="14.7月分"/>
      <sheetName val="14.6月分"/>
      <sheetName val="三井提出"/>
      <sheetName val="14.5月分"/>
      <sheetName val="14.4月分"/>
      <sheetName val="外貨(9月)"/>
      <sheetName val="外貨(8月)"/>
      <sheetName val="外貨(7月)"/>
      <sheetName val="外貨(6月)"/>
      <sheetName val="外貨(5月)"/>
      <sheetName val="外貨(4月)"/>
      <sheetName val="平成１４年度三井住友日別残高推移表"/>
      <sheetName val="１１月分さくら"/>
      <sheetName val="#REF"/>
      <sheetName val="14.8月分三井残推移表"/>
      <sheetName val="三井残推移表原紙"/>
      <sheetName val="14_9月分"/>
      <sheetName val="Set-up"/>
      <sheetName val="F-3【㈱三信工業】PL"/>
      <sheetName val="F-1【㈱三信工業】BS"/>
      <sheetName val="Assum"/>
      <sheetName val="Prm"/>
      <sheetName val="14_12月分三井残推移表_"/>
      <sheetName val="14_11月分三井残推移表"/>
      <sheetName val="14_10月分三井残推移表"/>
      <sheetName val="外貨(10月)_"/>
      <sheetName val="14_8月分"/>
      <sheetName val="14_7月分"/>
      <sheetName val="14_6月分"/>
      <sheetName val="14_5月分"/>
      <sheetName val="14_4月分"/>
      <sheetName val="14_8月分三井残推移表"/>
      <sheetName val="data"/>
      <sheetName val="Sheet2"/>
      <sheetName val="sysWorkbook"/>
      <sheetName val="Form1-1"/>
      <sheetName val="Form90-1-2"/>
      <sheetName val="グルーピング"/>
      <sheetName val="単価マスタ他"/>
      <sheetName val="実績②"/>
      <sheetName val="賃貸用追加"/>
      <sheetName val="賃貸用"/>
      <sheetName val="CODE"/>
      <sheetName val="COMMON"/>
      <sheetName val="list "/>
      <sheetName val="リスト"/>
      <sheetName val="生人台帳"/>
      <sheetName val="PullDown"/>
      <sheetName val="定性要因情報"/>
      <sheetName val="INPUT (1)"/>
      <sheetName val="NPV"/>
      <sheetName val="Valuation"/>
      <sheetName val="INPUT (3)"/>
      <sheetName val="INPUT (2)"/>
      <sheetName val="Control LBO"/>
      <sheetName val="営業部"/>
      <sheetName val="Q&amp;A"/>
      <sheetName val="NO429_添付1SGA"/>
      <sheetName val="NO431_添付2売上"/>
      <sheetName val="NO432_添付3営業外・特別"/>
      <sheetName val="NO434_添付4人件費"/>
      <sheetName val="分類リスト"/>
      <sheetName val="Q&amp;A(財務税務以外)"/>
      <sheetName val="■勘定科目一覧表"/>
      <sheetName val="商標権"/>
      <sheetName val="P1実績①"/>
      <sheetName val="連結財務諸表"/>
      <sheetName val="不動状況9706"/>
      <sheetName val="診療科部門設定シート（マスタ消さない)"/>
      <sheetName val="リスト一覧"/>
      <sheetName val="勘定科目コード表"/>
      <sheetName val="事業リスト"/>
      <sheetName val="Sheet1"/>
      <sheetName val="sccglprim00"/>
      <sheetName val="¿4.9月分"/>
      <sheetName val="Settings_Lists"/>
      <sheetName val="PL（百万）(S23～H8)"/>
      <sheetName val="科目"/>
      <sheetName val="Macro5"/>
      <sheetName val="G-BS"/>
      <sheetName val="10-1 Media"/>
      <sheetName val="10-cut"/>
      <sheetName val="投資区分"/>
      <sheetName val="対象会社略称"/>
      <sheetName val="FY17不明アカウント"/>
      <sheetName val="Sheet4"/>
      <sheetName val="14_12月分三井残推移表_1"/>
      <sheetName val="14_9月分1"/>
      <sheetName val="entity-Sub"/>
      <sheetName val="ﾃﾞｰﾀ"/>
      <sheetName val="基本量販店動向"/>
      <sheetName val="Pull Down List"/>
      <sheetName val="CA1 - Sac"/>
      <sheetName val="CA2 - Sac"/>
      <sheetName val="CA3 - Sac"/>
      <sheetName val="TX1"/>
      <sheetName val="VA1 "/>
      <sheetName val="VA2"/>
      <sheetName val="Settings and Index"/>
      <sheetName val="Summary"/>
      <sheetName val="Table"/>
      <sheetName val="Status summary"/>
      <sheetName val="14_11月分三井残推移表1"/>
      <sheetName val="14_10月分三井残推移表1"/>
      <sheetName val="外貨(10月)_1"/>
      <sheetName val="14_8月分1"/>
      <sheetName val="14_7月分1"/>
      <sheetName val="14_6月分1"/>
      <sheetName val="14_5月分1"/>
      <sheetName val="14_4月分1"/>
      <sheetName val="14_8月分三井残推移表1"/>
      <sheetName val="表紙"/>
      <sheetName val="14_12月分三井残推移表_2"/>
      <sheetName val="BS INPUT"/>
      <sheetName val="定義"/>
      <sheetName val="区分Table"/>
      <sheetName val="List"/>
      <sheetName val="損益分岐点(1)"/>
      <sheetName val="選択リスト"/>
      <sheetName val="【開示】注記要集計"/>
      <sheetName val="Lists"/>
      <sheetName val="進捗状況管理表インポート"/>
      <sheetName val="List Backdata"/>
      <sheetName val="仕訳種別定義"/>
      <sheetName val="Master"/>
      <sheetName val="Ｙ10見込PL"/>
      <sheetName val="単月PL (サントリー用)"/>
      <sheetName val="テーブル"/>
      <sheetName val="プルダウンリスト"/>
      <sheetName val="非表示【経費バックデータ1】"/>
      <sheetName val="非表示【経費バックデータ2】"/>
      <sheetName val="非表示【経費3】"/>
      <sheetName val="再計算"/>
      <sheetName val="20年度"/>
      <sheetName val="内訳"/>
      <sheetName val="派遣"/>
      <sheetName val="法人税県民税"/>
      <sheetName val="雑収入上期"/>
      <sheetName val="雑収入下期"/>
      <sheetName val="france"/>
      <sheetName val="italy"/>
      <sheetName val="uk"/>
      <sheetName val="netherlands"/>
      <sheetName val="SLs"/>
      <sheetName val="入力規制リスト"/>
      <sheetName val="入力規則"/>
      <sheetName val="役職読替マスタ"/>
      <sheetName val="リストデータ"/>
      <sheetName val="5.7 Budget accuracy"/>
      <sheetName val="2.3e Bridge3"/>
      <sheetName val="2.10 LTM"/>
      <sheetName val="2.8a Norm"/>
      <sheetName val="2.8b Norm"/>
      <sheetName val="2.8c Norm"/>
      <sheetName val="2.12 Run rate"/>
      <sheetName val="2.3 Sales mix"/>
      <sheetName val="GRAPH DATA"/>
      <sheetName val="マスタ"/>
      <sheetName val="コード表＆科目リスト"/>
      <sheetName val="_040SM事業本部"/>
      <sheetName val="営業報告"/>
      <sheetName val="データ入力"/>
      <sheetName val="総費用"/>
      <sheetName val="店舗一覧"/>
      <sheetName val="競合財務比較"/>
      <sheetName val="ビジネス"/>
      <sheetName val="1150"/>
      <sheetName val="1373"/>
      <sheetName val="0373"/>
      <sheetName val="法務（QA）1"/>
      <sheetName val="法務（資料）1"/>
      <sheetName val="記入上の説明"/>
      <sheetName val="担保物件収支報告書"/>
      <sheetName val="年次予算"/>
      <sheetName val="Instruction"/>
      <sheetName val="East &amp; South 2001"/>
      <sheetName val="COVER"/>
      <sheetName val="0. マスタ"/>
      <sheetName val="入力リスト"/>
      <sheetName val="Datalist"/>
      <sheetName val="MAP"/>
      <sheetName val="FY16 Exchange Rates"/>
      <sheetName val="Exchange Rates"/>
      <sheetName val="Pull Down"/>
      <sheetName val="Datalists"/>
      <sheetName val="会社名"/>
      <sheetName val="14_9月分2"/>
      <sheetName val="list_"/>
      <sheetName val="INPUT_(1)"/>
      <sheetName val="INPUT_(3)"/>
      <sheetName val="INPUT_(2)"/>
      <sheetName val="Control_LBO"/>
      <sheetName val="¿4_9月分"/>
      <sheetName val="FY16_Exchange_Rates"/>
      <sheetName val="Exchange_Rates"/>
      <sheetName val="Pull_Down"/>
      <sheetName val="Entities and FX"/>
      <sheetName val="DropDownList"/>
      <sheetName val="ガイダンス"/>
      <sheetName val="share holders"/>
      <sheetName val="提携"/>
      <sheetName val="capacity"/>
      <sheetName val="data book"/>
      <sheetName val="RP&amp;PER"/>
      <sheetName val="stainless"/>
      <sheetName val="鋼材平均価格"/>
      <sheetName val="sales mix"/>
      <sheetName val="ｷｬｯｼｭフロー計算書"/>
      <sheetName val="OP per ton"/>
      <sheetName val="ﾄﾖﾀ･日産"/>
      <sheetName val="OPM比較"/>
      <sheetName val="業績比較"/>
      <sheetName val="Hot Coil Cost"/>
      <sheetName val="DE ratio"/>
      <sheetName val="Financial Summary"/>
      <sheetName val="成長戦略"/>
      <sheetName val="増減分析"/>
      <sheetName val="SCC Table"/>
      <sheetName val="一覧用リスト"/>
      <sheetName val="A"/>
      <sheetName val="ACT YTD Hype In-market"/>
      <sheetName val="MYC In-market l-2-l"/>
      <sheetName val="In-Mark PY act &amp; MYC"/>
      <sheetName val="14_12月分三井残推移表_3"/>
      <sheetName val="14_11月分三井残推移表2"/>
      <sheetName val="14_10月分三井残推移表2"/>
      <sheetName val="外貨(10月)_2"/>
      <sheetName val="14_9月分3"/>
      <sheetName val="14_8月分2"/>
      <sheetName val="14_7月分2"/>
      <sheetName val="14_6月分2"/>
      <sheetName val="14_5月分2"/>
      <sheetName val="14_4月分2"/>
      <sheetName val="14_8月分三井残推移表2"/>
      <sheetName val="list_1"/>
      <sheetName val="INPUT_(1)1"/>
      <sheetName val="INPUT_(3)1"/>
      <sheetName val="INPUT_(2)1"/>
      <sheetName val="Control_LBO1"/>
      <sheetName val="¿4_9月分1"/>
      <sheetName val="FY16_Exchange_Rates1"/>
      <sheetName val="Exchange_Rates1"/>
      <sheetName val="Pull_Down1"/>
      <sheetName val="Entities_and_FX"/>
      <sheetName val="vlookup"/>
      <sheetName val="form06"/>
      <sheetName val="form10"/>
      <sheetName val="form18"/>
      <sheetName val="form19-1"/>
      <sheetName val="form19-2"/>
      <sheetName val="form19-3"/>
      <sheetName val="form19"/>
      <sheetName val="FORM36-1"/>
      <sheetName val="FORM36-2"/>
      <sheetName val="A_全事業所チェックシート"/>
      <sheetName val="Timing"/>
      <sheetName val="03100(SS)"/>
      <sheetName val="10-1_Media"/>
      <sheetName val="①営業利益　配賦表"/>
      <sheetName val="ROP-RS"/>
      <sheetName val="Priority Flag"/>
      <sheetName val="C_製造原価"/>
      <sheetName val="C_PL概観"/>
      <sheetName val="PTD"/>
      <sheetName val="GH GM"/>
      <sheetName val="SATZ GM"/>
      <sheetName val="MALTA"/>
      <sheetName val="FES PM"/>
      <sheetName val="SPARK"/>
      <sheetName val="SUPERMONT"/>
      <sheetName val="SUPERMONT P"/>
      <sheetName val="FES GM"/>
      <sheetName val="WP２"/>
      <sheetName val="DIV INC"/>
      <sheetName val="DropZone"/>
      <sheetName val="Dane"/>
      <sheetName val="QAリスト_事業"/>
      <sheetName val="住民税 (3)"/>
      <sheetName val="ISIとGとCHまとめ"/>
      <sheetName val="学園まとめ(月次より)"/>
      <sheetName val="有価証券台帳"/>
      <sheetName val="健保･厚生月額一覧 基準表"/>
      <sheetName val="10-1_Media1"/>
      <sheetName val="Pull_Down_List1"/>
      <sheetName val="Settings_and_Index1"/>
      <sheetName val="CA1_-_Sac1"/>
      <sheetName val="CA2_-_Sac1"/>
      <sheetName val="CA3_-_Sac1"/>
      <sheetName val="VA1_1"/>
      <sheetName val="Pull_Down_List"/>
      <sheetName val="Settings_and_Index"/>
      <sheetName val="CA1_-_Sac"/>
      <sheetName val="CA2_-_Sac"/>
      <sheetName val="CA3_-_Sac"/>
      <sheetName val="VA1_"/>
      <sheetName val="14_12月分三井残推移表_4"/>
      <sheetName val="14_11月分三井残推移表3"/>
      <sheetName val="14_10月分三井残推移表3"/>
      <sheetName val="外貨(10月)_3"/>
      <sheetName val="14_9月分4"/>
      <sheetName val="14_8月分3"/>
      <sheetName val="14_7月分3"/>
      <sheetName val="14_6月分3"/>
      <sheetName val="14_5月分3"/>
      <sheetName val="14_4月分3"/>
      <sheetName val="14_8月分三井残推移表3"/>
      <sheetName val="list_2"/>
      <sheetName val="INPUT_(1)2"/>
      <sheetName val="INPUT_(3)2"/>
      <sheetName val="INPUT_(2)2"/>
      <sheetName val="Control_LBO2"/>
      <sheetName val="¿4_9月分2"/>
      <sheetName val="10-1_Media2"/>
      <sheetName val="Pull_Down_List2"/>
      <sheetName val="Settings_and_Index2"/>
      <sheetName val="CA1_-_Sac2"/>
      <sheetName val="CA2_-_Sac2"/>
      <sheetName val="CA3_-_Sac2"/>
      <sheetName val="VA1_2"/>
      <sheetName val="選択肢"/>
      <sheetName val="単組名"/>
      <sheetName val="IN（丸）"/>
      <sheetName val="販効DIV"/>
      <sheetName val="経費FMT 管理科目"/>
      <sheetName val="新店"/>
      <sheetName val="アクティブ原紙"/>
      <sheetName val="契約先ﾏｽﾀ"/>
      <sheetName val="★重要 販管費機能分類"/>
      <sheetName val="減価償却一覧"/>
      <sheetName val="TA配賦"/>
      <sheetName val="修繕費"/>
      <sheetName val="B-3"/>
      <sheetName val="Données"/>
      <sheetName val="サントリー発令者"/>
      <sheetName val="Backup"/>
      <sheetName val="Summary Overview"/>
      <sheetName val="Summary Changes"/>
      <sheetName val="QandD"/>
      <sheetName val="Prioritize"/>
      <sheetName val="Bubbles"/>
      <sheetName val="Bubbles (2)"/>
      <sheetName val="Bubbles (3)"/>
      <sheetName val="Score_tables _X"/>
      <sheetName val="Score_tables _Y"/>
      <sheetName val="FTE matrix"/>
      <sheetName val="External project matrix"/>
      <sheetName val="DataDetailAlloc"/>
      <sheetName val="FTE input"/>
      <sheetName val="Help on OPEX"/>
      <sheetName val="Opex_input"/>
      <sheetName val="Settings"/>
      <sheetName val="Manual Input from TEAMS"/>
      <sheetName val="Snapshot before linking"/>
      <sheetName val="菖蒲RTSRT1"/>
      <sheetName val="2019賃料予実"/>
      <sheetName val="賃料・共益"/>
      <sheetName val="user関連"/>
      <sheetName val="OP"/>
      <sheetName val="SBFM"/>
      <sheetName val="AOP-JUNE FCST"/>
      <sheetName val="会社別事業"/>
      <sheetName val="PLDesign"/>
      <sheetName val="BalanceSheet"/>
      <sheetName val="CFFCast"/>
      <sheetName val=""/>
      <sheetName val="FY2012 Merchandise Gross Margin"/>
      <sheetName val="INPUT"/>
      <sheetName val="Input_sheet"/>
      <sheetName val="ﾃｰﾌﾞﾙ"/>
      <sheetName val="14_12月分三井残推移表_5"/>
      <sheetName val="14_11月分三井残推移表4"/>
      <sheetName val="14_10月分三井残推移表4"/>
      <sheetName val="外貨(10月)_4"/>
      <sheetName val="14_8月分4"/>
      <sheetName val="14_7月分4"/>
      <sheetName val="14_6月分4"/>
      <sheetName val="14_5月分4"/>
      <sheetName val="14_4月分4"/>
      <sheetName val="14_8月分三井残推移表4"/>
      <sheetName val="単月PL_(サントリー用)2"/>
      <sheetName val="Status_summary2"/>
      <sheetName val="BS_INPUT2"/>
      <sheetName val="GRAPH_DATA2"/>
      <sheetName val="East_&amp;_South_20012"/>
      <sheetName val="List_Backdata2"/>
      <sheetName val="単月PL_(サントリー用)"/>
      <sheetName val="Status_summary"/>
      <sheetName val="BS_INPUT"/>
      <sheetName val="GRAPH_DATA"/>
      <sheetName val="East_&amp;_South_2001"/>
      <sheetName val="List_Backdata"/>
      <sheetName val="単月PL_(サントリー用)1"/>
      <sheetName val="Status_summary1"/>
      <sheetName val="BS_INPUT1"/>
      <sheetName val="GRAPH_DATA1"/>
      <sheetName val="East_&amp;_South_20011"/>
      <sheetName val="List_Backdata1"/>
      <sheetName val="支払スケジュール"/>
      <sheetName val="SEMG SH"/>
      <sheetName val="Segment"/>
      <sheetName val="Sheet3"/>
      <sheetName val="Capitalization"/>
      <sheetName val="社員リスト"/>
      <sheetName val="１．InfoCube (YKCH0010)案１"/>
      <sheetName val="１．InfoCube (YKCH0010) 案２"/>
      <sheetName val="連結計"/>
      <sheetName val="5_7_Budget_accuracy"/>
      <sheetName val="2_3e_Bridge3"/>
      <sheetName val="2_10_LTM"/>
      <sheetName val="2_8a_Norm"/>
      <sheetName val="2_8b_Norm"/>
      <sheetName val="2_8c_Norm"/>
      <sheetName val="2_12_Run_rate"/>
      <sheetName val="2_3_Sales_mix"/>
      <sheetName val="0__マスタ"/>
      <sheetName val="share_holders"/>
      <sheetName val="data_book"/>
      <sheetName val="sales_mix"/>
      <sheetName val="OP_per_ton"/>
      <sheetName val="Hot_Coil_Cost"/>
      <sheetName val="DE_ratio"/>
      <sheetName val="Financial_Summary"/>
      <sheetName val="SCC_Table"/>
      <sheetName val="FY16_Exchange_Rates2"/>
      <sheetName val="Exchange_Rates2"/>
      <sheetName val="Pull_Down2"/>
      <sheetName val="Entities_and_FX1"/>
      <sheetName val="ACT_YTD_Hype_In-market"/>
      <sheetName val="MYC_In-market_l-2-l"/>
      <sheetName val="In-Mark_PY_act_&amp;_MYC"/>
      <sheetName val="Priority_Flag"/>
      <sheetName val="元ﾃﾞｰﾀ"/>
      <sheetName val="入力内容"/>
      <sheetName val="入力内容 "/>
      <sheetName val="退職事由・転職先一覧"/>
      <sheetName val="入力シート①（担当名）"/>
      <sheetName val="リスト用"/>
      <sheetName val="更新補助"/>
      <sheetName val="シミュパターン"/>
      <sheetName val="区分1"/>
      <sheetName val="区分2"/>
      <sheetName val="担当"/>
      <sheetName val="預り保証金D"/>
      <sheetName val="HITO08"/>
      <sheetName val="年度PL (並び替え可)"/>
      <sheetName val="計算ベース"/>
      <sheetName val="利益目標貼付"/>
      <sheetName val="年度PL_(並び替え可)"/>
      <sheetName val="AMEX08"/>
      <sheetName val="cc"/>
      <sheetName val="Project P&amp;L"/>
      <sheetName val="DANHPHAP"/>
      <sheetName val="総括NO.1"/>
      <sheetName val="決算資金算定表"/>
      <sheetName val="14_9月分5"/>
      <sheetName val="list_3"/>
      <sheetName val="INPUT_(1)3"/>
      <sheetName val="INPUT_(3)3"/>
      <sheetName val="INPUT_(2)3"/>
      <sheetName val="Control_LBO3"/>
      <sheetName val="¿4_9月分3"/>
      <sheetName val="10-1_Media3"/>
      <sheetName val="Pull_Down_List3"/>
      <sheetName val="CA1_-_Sac3"/>
      <sheetName val="CA2_-_Sac3"/>
      <sheetName val="CA3_-_Sac3"/>
      <sheetName val="VA1_3"/>
      <sheetName val="Settings_and_Index3"/>
      <sheetName val="GH_GM"/>
      <sheetName val="SATZ_GM"/>
      <sheetName val="FES_PM"/>
      <sheetName val="SUPERMONT_P"/>
      <sheetName val="FES_GM"/>
      <sheetName val="DIV_INC"/>
      <sheetName val="住民税_(3)"/>
      <sheetName val="健保･厚生月額一覧_基準表"/>
      <sheetName val="経費FMT_管理科目"/>
      <sheetName val="★重要_販管費機能分類"/>
      <sheetName val="１．InfoCube_(YKCH0010)案１"/>
      <sheetName val="１．InfoCube_(YKCH0010)_案２"/>
      <sheetName val="Summary_Overview"/>
      <sheetName val="Summary_Changes"/>
      <sheetName val="Bubbles_(2)"/>
      <sheetName val="Bubbles_(3)"/>
      <sheetName val="Score_tables__X"/>
      <sheetName val="Score_tables__Y"/>
      <sheetName val="FTE_matrix"/>
      <sheetName val="External_project_matrix"/>
      <sheetName val="FTE_input"/>
      <sheetName val="Help_on_OPEX"/>
      <sheetName val="Manual_Input_from_TEAMS"/>
      <sheetName val="Snapshot_before_linking"/>
      <sheetName val="AOP-JUNE_FCST"/>
      <sheetName val="FY2012_Merchandise_Gross_Margin"/>
      <sheetName val="14_12月分三井残推移表_6"/>
      <sheetName val="14_11月分三井残推移表5"/>
      <sheetName val="14_10月分三井残推移表5"/>
      <sheetName val="外貨(10月)_5"/>
      <sheetName val="14_8月分5"/>
      <sheetName val="14_7月分5"/>
      <sheetName val="14_6月分5"/>
      <sheetName val="14_5月分5"/>
      <sheetName val="14_4月分5"/>
      <sheetName val="14_8月分三井残推移表5"/>
      <sheetName val="Status_summary3"/>
      <sheetName val="BS_INPUT3"/>
      <sheetName val="単月PL_(サントリー用)3"/>
      <sheetName val="List_Backdata3"/>
      <sheetName val="GRAPH_DATA3"/>
      <sheetName val="5_7_Budget_accuracy1"/>
      <sheetName val="2_3e_Bridge31"/>
      <sheetName val="2_10_LTM1"/>
      <sheetName val="2_8a_Norm1"/>
      <sheetName val="2_8b_Norm1"/>
      <sheetName val="2_8c_Norm1"/>
      <sheetName val="2_12_Run_rate1"/>
      <sheetName val="2_3_Sales_mix1"/>
      <sheetName val="East_&amp;_South_20013"/>
      <sheetName val="0__マスタ1"/>
      <sheetName val="share_holders1"/>
      <sheetName val="data_book1"/>
      <sheetName val="sales_mix1"/>
      <sheetName val="OP_per_ton1"/>
      <sheetName val="Hot_Coil_Cost1"/>
      <sheetName val="DE_ratio1"/>
      <sheetName val="Financial_Summary1"/>
      <sheetName val="SCC_Table1"/>
      <sheetName val="FY16_Exchange_Rates3"/>
      <sheetName val="Exchange_Rates3"/>
      <sheetName val="Pull_Down3"/>
      <sheetName val="Entities_and_FX2"/>
      <sheetName val="ACT_YTD_Hype_In-market1"/>
      <sheetName val="MYC_In-market_l-2-l1"/>
      <sheetName val="In-Mark_PY_act_&amp;_MYC1"/>
      <sheetName val="Priority_Flag1"/>
      <sheetName val="SEMG_SH"/>
      <sheetName val="入力内容_"/>
      <sheetName val="Matrix3"/>
      <sheetName val="Start Values"/>
      <sheetName val="Reference"/>
      <sheetName val="Sheet5"/>
      <sheetName val="運転資本外観"/>
      <sheetName val="S33"/>
      <sheetName val="E 4 - Long Out. Analysis"/>
      <sheetName val="10"/>
      <sheetName val="⑤ｸﾞﾙｰﾌﾟ営業推進 "/>
      <sheetName val="ﾌｰｽﾞ売荒"/>
      <sheetName val="取引先"/>
      <sheetName val="メーカー"/>
      <sheetName val="クラス"/>
      <sheetName val="全国"/>
      <sheetName val="P-TBL"/>
      <sheetName val="店舗分類名"/>
      <sheetName val="閉鎖店"/>
      <sheetName val="基本cvs動向"/>
      <sheetName val="fatturato"/>
      <sheetName val="ﾌﾟﾗﾝﾄ"/>
      <sheetName val="外注作業"/>
      <sheetName val="利益ｾﾝﾀｰ"/>
      <sheetName val="活動単価(2005下)"/>
      <sheetName val="ARCHA 640"/>
      <sheetName val="ARCHA แคน"/>
      <sheetName val="ช้าง DRAUGHT 330 "/>
      <sheetName val="14_12月分三井残推移表_7"/>
      <sheetName val="14_11月分三井残推移表6"/>
      <sheetName val="14_10月分三井残推移表6"/>
      <sheetName val="外貨(10月)_6"/>
      <sheetName val="14_9月分6"/>
      <sheetName val="14_8月分6"/>
      <sheetName val="14_7月分6"/>
      <sheetName val="14_6月分6"/>
      <sheetName val="14_5月分6"/>
      <sheetName val="14_4月分6"/>
      <sheetName val="14_8月分三井残推移表6"/>
      <sheetName val="list_4"/>
      <sheetName val="INPUT_(1)4"/>
      <sheetName val="INPUT_(3)4"/>
      <sheetName val="INPUT_(2)4"/>
      <sheetName val="Control_LBO4"/>
      <sheetName val="¿4_9月分4"/>
      <sheetName val="10-1_Media4"/>
      <sheetName val="Pull_Down_List4"/>
      <sheetName val="Settings_and_Index4"/>
      <sheetName val="CA1_-_Sac4"/>
      <sheetName val="CA2_-_Sac4"/>
      <sheetName val="CA3_-_Sac4"/>
      <sheetName val="VA1_4"/>
      <sheetName val="Status_summary4"/>
      <sheetName val="BS_INPUT4"/>
      <sheetName val="単月PL_(サントリー用)4"/>
      <sheetName val="List_Backdata4"/>
      <sheetName val="5_7_Budget_accuracy2"/>
      <sheetName val="2_3e_Bridge32"/>
      <sheetName val="2_10_LTM2"/>
      <sheetName val="2_8a_Norm2"/>
      <sheetName val="2_8b_Norm2"/>
      <sheetName val="2_8c_Norm2"/>
      <sheetName val="2_12_Run_rate2"/>
      <sheetName val="2_3_Sales_mix2"/>
      <sheetName val="GRAPH_DATA4"/>
      <sheetName val="East_&amp;_South_20014"/>
      <sheetName val="0__マスタ2"/>
      <sheetName val="share_holders2"/>
      <sheetName val="data_book2"/>
      <sheetName val="sales_mix2"/>
      <sheetName val="OP_per_ton2"/>
      <sheetName val="Hot_Coil_Cost2"/>
      <sheetName val="DE_ratio2"/>
      <sheetName val="Financial_Summary2"/>
      <sheetName val="SCC_Table2"/>
      <sheetName val="FY16_Exchange_Rates4"/>
      <sheetName val="Exchange_Rates4"/>
      <sheetName val="Pull_Down4"/>
      <sheetName val="Entities_and_FX3"/>
      <sheetName val="ACT_YTD_Hype_In-market2"/>
      <sheetName val="MYC_In-market_l-2-l2"/>
      <sheetName val="In-Mark_PY_act_&amp;_MYC2"/>
      <sheetName val="Priority_Flag2"/>
      <sheetName val="GH_GM1"/>
      <sheetName val="SATZ_GM1"/>
      <sheetName val="FES_PM1"/>
      <sheetName val="SUPERMONT_P1"/>
      <sheetName val="FES_GM1"/>
      <sheetName val="DIV_INC1"/>
      <sheetName val="住民税_(3)1"/>
      <sheetName val="健保･厚生月額一覧_基準表1"/>
      <sheetName val="経費FMT_管理科目1"/>
      <sheetName val="★重要_販管費機能分類1"/>
      <sheetName val="Summary_Overview1"/>
      <sheetName val="Summary_Changes1"/>
      <sheetName val="Bubbles_(2)1"/>
      <sheetName val="Bubbles_(3)1"/>
      <sheetName val="Score_tables__X1"/>
      <sheetName val="Score_tables__Y1"/>
      <sheetName val="FTE_matrix1"/>
      <sheetName val="External_project_matrix1"/>
      <sheetName val="FTE_input1"/>
      <sheetName val="Help_on_OPEX1"/>
      <sheetName val="Manual_Input_from_TEAMS1"/>
      <sheetName val="Snapshot_before_linking1"/>
      <sheetName val="AOP-JUNE_FCST1"/>
      <sheetName val="FY2012_Merchandise_Gross_Margi1"/>
      <sheetName val="１．InfoCube_(YKCH0010)案１1"/>
      <sheetName val="１．InfoCube_(YKCH0010)_案２1"/>
      <sheetName val="SEMG_SH1"/>
      <sheetName val="入力内容_1"/>
      <sheetName val="年度PL_(並び替え可)1"/>
      <sheetName val="Project_P&amp;L"/>
      <sheetName val="総括NO_1"/>
      <sheetName val="Start_Values"/>
      <sheetName val="E_4_-_Long_Out__Analysis"/>
      <sheetName val="⑤ｸﾞﾙｰﾌﾟ営業推進_"/>
      <sheetName val="DB"/>
      <sheetName val="summary　New　(J)"/>
      <sheetName val="財務三表"/>
      <sheetName val="DCF"/>
      <sheetName val="FS"/>
      <sheetName val="財務三表 (部門集計)"/>
      <sheetName val="■減価償却費"/>
      <sheetName val="CF_全社"/>
      <sheetName val="修正履歴"/>
      <sheetName val="サマリ添付用PL_0225用"/>
      <sheetName val="CF(リスク対策効果)_0225用"/>
      <sheetName val="PL変更履歴"/>
      <sheetName val="財務三表サマリ"/>
      <sheetName val="固定費サマリ"/>
      <sheetName val="CF(リスク対策効果)"/>
      <sheetName val="人員計画"/>
      <sheetName val="CF・FCFグラフ"/>
      <sheetName val="BS_20190603_修正"/>
      <sheetName val="BS_20190531"/>
      <sheetName val="BS(2018)"/>
      <sheetName val="BS(2019)"/>
      <sheetName val="PL(2018)"/>
      <sheetName val="PL(2019)"/>
      <sheetName val="経費レポート(191209)"/>
      <sheetName val="R20_106（予実績200122)"/>
      <sheetName val="PL(200123時点)"/>
      <sheetName val="PL(201911時点)"/>
      <sheetName val="月次PL-資金繰り_201809old"/>
      <sheetName val="月次PL-資金繰り_201809"/>
      <sheetName val="財務三表 (部門集計)_シ・ローン"/>
      <sheetName val="財務三表 (部門集計)_対策案"/>
      <sheetName val="財務三表 (旧)"/>
      <sheetName val="月別BS"/>
      <sheetName val="本社 (2)"/>
      <sheetName val="技術開発"/>
      <sheetName val="パネル事業"/>
      <sheetName val="パネル事業G4.5"/>
      <sheetName val="パネル事業G5.5"/>
      <sheetName val="対策案"/>
      <sheetName val="事業開発"/>
      <sheetName val="技術ビジネス"/>
      <sheetName val="固定資産"/>
      <sheetName val="■税・保険"/>
      <sheetName val="借入金"/>
      <sheetName val="TCL Loan"/>
      <sheetName val="資本金等"/>
      <sheetName val="【出力】 収支"/>
      <sheetName val="FY20_JBOSS最終"/>
      <sheetName val="■固定費"/>
      <sheetName val="■本社"/>
      <sheetName val="■開発_要素"/>
      <sheetName val="■G4.5_開発・生産"/>
      <sheetName val="■G5.5_開発生産"/>
      <sheetName val="◇G5.5投資計画"/>
      <sheetName val="■技術ビジネス"/>
      <sheetName val="コベナンツ判定"/>
      <sheetName val="設備支払額調整"/>
      <sheetName val="発注・支払表  (1127)"/>
      <sheetName val="発注・支払表 "/>
      <sheetName val="IPB想定②"/>
      <sheetName val="BS_20190529"/>
      <sheetName val="PL_20190529"/>
      <sheetName val="月別データ_20190529"/>
      <sheetName val="BS (20181121)"/>
      <sheetName val="シート相関図＆変更履歴"/>
      <sheetName val="CF計算基礎"/>
      <sheetName val="CF計算用"/>
      <sheetName val="CF_計算用(月次)"/>
      <sheetName val="GK-TK試算"/>
      <sheetName val="財務三表 (大植さん)"/>
      <sheetName val="1株当たり純資産推移"/>
      <sheetName val="BS_FY18見込使用"/>
      <sheetName val="合同会社_20181105"/>
      <sheetName val="BS（円単位）"/>
      <sheetName val="本社"/>
      <sheetName val="(old) 収支集計(全社・単独)"/>
      <sheetName val="(新) 収支集計(全社・単独)"/>
      <sheetName val="機種別収支"/>
      <sheetName val="(新) G5.5機種別収支"/>
      <sheetName val="(旧) G5.5機種別収支"/>
      <sheetName val="【出力】機種別個別収支"/>
      <sheetName val="BS_全社"/>
      <sheetName val="pptx(トップラインデータ集)"/>
      <sheetName val="pptx(人員)"/>
      <sheetName val="pptx(全社集計)"/>
      <sheetName val="【入力】 ⇒"/>
      <sheetName val="●トップライン_G4.5"/>
      <sheetName val="●トップライン_G5.5"/>
      <sheetName val="生産数量在庫調整"/>
      <sheetName val="●トップライン_G5.5 (変動費計算)"/>
      <sheetName val="生産委託"/>
      <sheetName val="タッチ"/>
      <sheetName val="【出力】→"/>
      <sheetName val="【出力】 トップライン_G4.5"/>
      <sheetName val="【出力】 トップライン_G5.5"/>
      <sheetName val="【引用】→"/>
      <sheetName val="人件費レート"/>
      <sheetName val="◇人件費前提条件"/>
      <sheetName val="◇引用_既存投資"/>
      <sheetName val="◇引用_廃棄損"/>
      <sheetName val="製造部人員まとめ"/>
      <sheetName val="ｼｰﾄｺｽﾄ(HRC+裏面ITO除く+ガラス）"/>
      <sheetName val="減価償却費"/>
      <sheetName val="能美固定費"/>
      <sheetName val="EL材料費"/>
      <sheetName val="PARAMETRES"/>
      <sheetName val="03D歯科"/>
      <sheetName val="賞与･年収"/>
      <sheetName val="Mayaguez Inv Feb"/>
      <sheetName val="SBU KF Monthly"/>
      <sheetName val="P+L value"/>
      <sheetName val="Actual"/>
      <sheetName val="平数まとめ"/>
      <sheetName val="予測値"/>
      <sheetName val="ADJ"/>
      <sheetName val="PL(W)"/>
      <sheetName val="CLG115-3-1比較用"/>
      <sheetName val="USMH2017年2月末"/>
      <sheetName val="USMH2017年2月末 (2)"/>
      <sheetName val="USMH2017年2月末_(2)"/>
      <sheetName val="USMH2017年2月末_(2)1"/>
      <sheetName val="会社マスタ"/>
      <sheetName val="Project_P&amp;L1"/>
      <sheetName val="年度PL_(並び替え可)2"/>
      <sheetName val="Lead"/>
      <sheetName val="図17　需給合計"/>
      <sheetName val="開始仕訳合算"/>
      <sheetName val="DEPR-1"/>
      <sheetName val="PRMT-05"/>
      <sheetName val="SUMM-QTR"/>
      <sheetName val="Manual"/>
      <sheetName val="US007"/>
      <sheetName val="=&gt;管理用"/>
      <sheetName val="報告"/>
      <sheetName val="フェアー申し込み"/>
      <sheetName val="Setup"/>
      <sheetName val="フォーマット"/>
      <sheetName val="ﾌﾟﾛｸﾞﾗﾑ一覧"/>
      <sheetName val="3.1"/>
      <sheetName val="面積データ"/>
      <sheetName val="月別推移（来期）"/>
      <sheetName val="@ABのMV"/>
      <sheetName val="@CDEのケース－MV"/>
      <sheetName val="@CDEのバラのMV"/>
      <sheetName val="@CDEのケースのMV"/>
      <sheetName val="流资汇总"/>
      <sheetName val="2023.01"/>
      <sheetName val="2023.05"/>
      <sheetName val="2023.02"/>
      <sheetName val="2023.03"/>
      <sheetName val="2023.04"/>
      <sheetName val="Ã«ÀûÂÊ·ÖÎö±í"/>
      <sheetName val="A系日別"/>
      <sheetName val="B系日別"/>
      <sheetName val="A系生産実績"/>
      <sheetName val="B系生産実績"/>
      <sheetName val="着地見込（SO）"/>
      <sheetName val="赤字店舗分析（売場面積と店舗損益）"/>
      <sheetName val="CASHPROJ"/>
      <sheetName val="⑥FTC当年度"/>
      <sheetName val="⑦FTC翌年度"/>
      <sheetName val="⑧FTC翌々年度"/>
      <sheetName val="YACT08"/>
      <sheetName val="YACT09"/>
      <sheetName val="YACT10"/>
      <sheetName val="MANNING_EXPENSES"/>
      <sheetName val="COVER_PAGE"/>
      <sheetName val="ドロップダウンリスト"/>
      <sheetName val="CO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sheetData sheetId="112"/>
      <sheetData sheetId="113"/>
      <sheetData sheetId="114"/>
      <sheetData sheetId="115"/>
      <sheetData sheetId="116"/>
      <sheetData sheetId="117"/>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sheetData sheetId="142"/>
      <sheetData sheetId="143"/>
      <sheetData sheetId="144"/>
      <sheetData sheetId="145"/>
      <sheetData sheetId="146"/>
      <sheetData sheetId="147"/>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sheetData sheetId="371"/>
      <sheetData sheetId="372"/>
      <sheetData sheetId="373" refreshError="1"/>
      <sheetData sheetId="374" refreshError="1"/>
      <sheetData sheetId="375" refreshError="1"/>
      <sheetData sheetId="376" refreshError="1"/>
      <sheetData sheetId="377" refreshError="1"/>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sheetData sheetId="457" refreshError="1"/>
      <sheetData sheetId="458" refreshError="1"/>
      <sheetData sheetId="459" refreshError="1"/>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sheetData sheetId="781"/>
      <sheetData sheetId="782" refreshError="1"/>
      <sheetData sheetId="783"/>
      <sheetData sheetId="784"/>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sheetData sheetId="821"/>
      <sheetData sheetId="822"/>
      <sheetData sheetId="823"/>
      <sheetData sheetId="824"/>
      <sheetData sheetId="825"/>
      <sheetData sheetId="826" refreshError="1"/>
      <sheetData sheetId="827" refreshError="1"/>
      <sheetData sheetId="828" refreshError="1"/>
      <sheetData sheetId="8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row r="12">
          <cell r="H12">
            <v>2460312052</v>
          </cell>
        </row>
        <row r="21">
          <cell r="H21">
            <v>336012437711</v>
          </cell>
        </row>
        <row r="23">
          <cell r="H23">
            <v>43907937427</v>
          </cell>
        </row>
        <row r="25">
          <cell r="H25">
            <v>-501985809</v>
          </cell>
        </row>
        <row r="27">
          <cell r="H27">
            <v>-75905701</v>
          </cell>
        </row>
      </sheetData>
      <sheetData sheetId="2">
        <row r="30">
          <cell r="C30">
            <v>741692861.70000005</v>
          </cell>
        </row>
        <row r="31">
          <cell r="C31">
            <v>-226240350</v>
          </cell>
        </row>
      </sheetData>
      <sheetData sheetId="3"/>
      <sheetData sheetId="4"/>
      <sheetData sheetId="5"/>
      <sheetData sheetId="6"/>
      <sheetData sheetId="7"/>
      <sheetData sheetId="8">
        <row r="189">
          <cell r="H189">
            <v>2147346413</v>
          </cell>
        </row>
      </sheetData>
      <sheetData sheetId="9"/>
      <sheetData sheetId="10">
        <row r="1">
          <cell r="A1" t="str">
            <v>為替予約の方針・相関性チェック</v>
          </cell>
        </row>
      </sheetData>
      <sheetData sheetId="11"/>
      <sheetData sheetId="12"/>
      <sheetData sheetId="13"/>
      <sheetData sheetId="14"/>
      <sheetData sheetId="15"/>
      <sheetData sheetId="16"/>
      <sheetData sheetId="17"/>
      <sheetData sheetId="18"/>
      <sheetData sheetId="19"/>
      <sheetData sheetId="20">
        <row r="82">
          <cell r="I82">
            <v>113260633.63510001</v>
          </cell>
        </row>
        <row r="88">
          <cell r="I88">
            <v>-174086433.5</v>
          </cell>
        </row>
      </sheetData>
      <sheetData sheetId="21"/>
      <sheetData sheetId="22"/>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row r="1">
          <cell r="A1" t="str">
            <v>為替予約の方針・相関性チェック</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row r="30">
          <cell r="C30">
            <v>976648974</v>
          </cell>
        </row>
      </sheetData>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36E40-F56B-4BB7-A916-9BF8718EC221}">
  <dimension ref="A2:Q81"/>
  <sheetViews>
    <sheetView showGridLines="0" workbookViewId="0">
      <selection activeCell="XFD1" sqref="XFD1"/>
    </sheetView>
  </sheetViews>
  <sheetFormatPr defaultRowHeight="16.5" x14ac:dyDescent="0.4"/>
  <cols>
    <col min="1" max="1" width="1.5" style="125" customWidth="1"/>
    <col min="2" max="2" width="10" style="125" bestFit="1" customWidth="1"/>
    <col min="3" max="3" width="8.25" style="125" bestFit="1" customWidth="1"/>
    <col min="4" max="4" width="6.125" style="125" bestFit="1" customWidth="1"/>
    <col min="5" max="6" width="8.25" style="125" bestFit="1" customWidth="1"/>
    <col min="7" max="7" width="6.125" style="125" bestFit="1" customWidth="1"/>
    <col min="8" max="9" width="8.25" style="125" bestFit="1" customWidth="1"/>
    <col min="10" max="10" width="6.125" style="125" bestFit="1" customWidth="1"/>
    <col min="11" max="12" width="8.25" style="125" bestFit="1" customWidth="1"/>
    <col min="13" max="13" width="6.125" style="125" bestFit="1" customWidth="1"/>
    <col min="14" max="15" width="8.25" style="125" bestFit="1" customWidth="1"/>
    <col min="16" max="16" width="6.125" style="125" bestFit="1" customWidth="1"/>
    <col min="17" max="17" width="8.25" style="125" bestFit="1" customWidth="1"/>
    <col min="18" max="16384" width="9" style="125"/>
  </cols>
  <sheetData>
    <row r="2" spans="2:17" ht="26.25" x14ac:dyDescent="0.4">
      <c r="B2" s="124" t="s">
        <v>0</v>
      </c>
    </row>
    <row r="4" spans="2:17" x14ac:dyDescent="0.4">
      <c r="B4" s="126"/>
      <c r="C4" s="126"/>
      <c r="D4" s="126"/>
      <c r="E4" s="126"/>
      <c r="F4" s="126"/>
      <c r="G4" s="126"/>
      <c r="H4" s="126"/>
      <c r="I4" s="126"/>
      <c r="J4" s="126"/>
      <c r="K4" s="126"/>
      <c r="L4" s="126"/>
      <c r="M4" s="126"/>
      <c r="N4" s="126"/>
      <c r="O4" s="126"/>
      <c r="P4" s="126"/>
      <c r="Q4" s="126"/>
    </row>
    <row r="5" spans="2:17" x14ac:dyDescent="0.4">
      <c r="B5" s="127" t="s">
        <v>1</v>
      </c>
    </row>
    <row r="6" spans="2:17" x14ac:dyDescent="0.4">
      <c r="B6" s="128" t="s">
        <v>2</v>
      </c>
      <c r="C6" s="336" t="s">
        <v>3</v>
      </c>
      <c r="D6" s="337"/>
      <c r="E6" s="338"/>
      <c r="F6" s="336" t="s">
        <v>4</v>
      </c>
      <c r="G6" s="337"/>
      <c r="H6" s="338"/>
      <c r="I6" s="336" t="s">
        <v>5</v>
      </c>
      <c r="J6" s="337"/>
      <c r="K6" s="338"/>
      <c r="L6" s="336" t="s">
        <v>6</v>
      </c>
      <c r="M6" s="337"/>
      <c r="N6" s="338"/>
      <c r="O6" s="336" t="s">
        <v>7</v>
      </c>
      <c r="P6" s="337"/>
      <c r="Q6" s="338"/>
    </row>
    <row r="7" spans="2:17" x14ac:dyDescent="0.4">
      <c r="B7" s="129" t="s">
        <v>8</v>
      </c>
      <c r="C7" s="130">
        <v>2026</v>
      </c>
      <c r="D7" s="131" t="s">
        <v>9</v>
      </c>
      <c r="E7" s="132"/>
      <c r="F7" s="133">
        <f>+C7+1</f>
        <v>2027</v>
      </c>
      <c r="G7" s="134" t="str">
        <f>+D7</f>
        <v>/4～6</v>
      </c>
      <c r="H7" s="135"/>
      <c r="I7" s="136">
        <f>+F7+1</f>
        <v>2028</v>
      </c>
      <c r="J7" s="137" t="str">
        <f>+G7</f>
        <v>/4～6</v>
      </c>
      <c r="K7" s="138"/>
      <c r="L7" s="139">
        <f>+I7+1</f>
        <v>2029</v>
      </c>
      <c r="M7" s="140" t="str">
        <f>+J7</f>
        <v>/4～6</v>
      </c>
      <c r="N7" s="141"/>
      <c r="O7" s="142">
        <f>+L7+1</f>
        <v>2030</v>
      </c>
      <c r="P7" s="143" t="str">
        <f>+M7</f>
        <v>/4～6</v>
      </c>
      <c r="Q7" s="144"/>
    </row>
    <row r="9" spans="2:17" x14ac:dyDescent="0.4">
      <c r="B9" s="128" t="s">
        <v>10</v>
      </c>
      <c r="C9" s="339" t="s">
        <v>3</v>
      </c>
      <c r="D9" s="339"/>
      <c r="E9" s="339"/>
      <c r="F9" s="339" t="s">
        <v>4</v>
      </c>
      <c r="G9" s="339"/>
      <c r="H9" s="339"/>
      <c r="I9" s="339" t="s">
        <v>5</v>
      </c>
      <c r="J9" s="339"/>
      <c r="K9" s="339"/>
      <c r="L9" s="336" t="s">
        <v>6</v>
      </c>
      <c r="M9" s="337"/>
      <c r="N9" s="338"/>
      <c r="O9" s="336" t="s">
        <v>7</v>
      </c>
      <c r="P9" s="337"/>
      <c r="Q9" s="338"/>
    </row>
    <row r="10" spans="2:17" x14ac:dyDescent="0.4">
      <c r="B10" s="129" t="s">
        <v>11</v>
      </c>
      <c r="C10" s="145">
        <v>45689</v>
      </c>
      <c r="D10" s="146" t="s">
        <v>12</v>
      </c>
      <c r="E10" s="147">
        <f t="shared" ref="E10:E21" si="0">+EDATE(C10,11)</f>
        <v>46023</v>
      </c>
      <c r="F10" s="148">
        <f t="shared" ref="F10:F21" si="1">+EDATE(C10,12)</f>
        <v>46054</v>
      </c>
      <c r="G10" s="149" t="s">
        <v>13</v>
      </c>
      <c r="H10" s="150">
        <f t="shared" ref="H10:H21" si="2">+EDATE(E10,12)</f>
        <v>46388</v>
      </c>
      <c r="I10" s="151">
        <f t="shared" ref="I10:I21" si="3">+EDATE(F10,12)</f>
        <v>46419</v>
      </c>
      <c r="J10" s="152" t="s">
        <v>13</v>
      </c>
      <c r="K10" s="153">
        <f t="shared" ref="K10:K21" si="4">+EDATE(H10,12)</f>
        <v>46753</v>
      </c>
      <c r="L10" s="154">
        <f t="shared" ref="L10:L21" si="5">+EDATE(I10,12)</f>
        <v>46784</v>
      </c>
      <c r="M10" s="155" t="s">
        <v>13</v>
      </c>
      <c r="N10" s="156">
        <f t="shared" ref="N10:N21" si="6">+EDATE(K10,12)</f>
        <v>47119</v>
      </c>
      <c r="O10" s="157">
        <f t="shared" ref="O10:O21" si="7">+EDATE(L10,12)</f>
        <v>47150</v>
      </c>
      <c r="P10" s="158" t="s">
        <v>13</v>
      </c>
      <c r="Q10" s="159">
        <f t="shared" ref="Q10:Q21" si="8">+EDATE(N10,12)</f>
        <v>47484</v>
      </c>
    </row>
    <row r="11" spans="2:17" x14ac:dyDescent="0.4">
      <c r="B11" s="129" t="s">
        <v>14</v>
      </c>
      <c r="C11" s="145">
        <f>+EDATE(C10,1)</f>
        <v>45717</v>
      </c>
      <c r="D11" s="146" t="s">
        <v>12</v>
      </c>
      <c r="E11" s="147">
        <f t="shared" si="0"/>
        <v>46054</v>
      </c>
      <c r="F11" s="148">
        <f t="shared" si="1"/>
        <v>46082</v>
      </c>
      <c r="G11" s="149" t="s">
        <v>13</v>
      </c>
      <c r="H11" s="150">
        <f t="shared" si="2"/>
        <v>46419</v>
      </c>
      <c r="I11" s="151">
        <f t="shared" si="3"/>
        <v>46447</v>
      </c>
      <c r="J11" s="152" t="s">
        <v>13</v>
      </c>
      <c r="K11" s="153">
        <f t="shared" si="4"/>
        <v>46784</v>
      </c>
      <c r="L11" s="154">
        <f t="shared" si="5"/>
        <v>46813</v>
      </c>
      <c r="M11" s="155" t="s">
        <v>13</v>
      </c>
      <c r="N11" s="156">
        <f t="shared" si="6"/>
        <v>47150</v>
      </c>
      <c r="O11" s="157">
        <f t="shared" si="7"/>
        <v>47178</v>
      </c>
      <c r="P11" s="158" t="s">
        <v>13</v>
      </c>
      <c r="Q11" s="159">
        <f t="shared" si="8"/>
        <v>47515</v>
      </c>
    </row>
    <row r="12" spans="2:17" x14ac:dyDescent="0.4">
      <c r="B12" s="129" t="s">
        <v>15</v>
      </c>
      <c r="C12" s="145">
        <f>+EDATE(C11,1)</f>
        <v>45748</v>
      </c>
      <c r="D12" s="146" t="s">
        <v>12</v>
      </c>
      <c r="E12" s="147">
        <f t="shared" si="0"/>
        <v>46082</v>
      </c>
      <c r="F12" s="148">
        <f t="shared" si="1"/>
        <v>46113</v>
      </c>
      <c r="G12" s="149" t="s">
        <v>13</v>
      </c>
      <c r="H12" s="150">
        <f t="shared" si="2"/>
        <v>46447</v>
      </c>
      <c r="I12" s="151">
        <f t="shared" si="3"/>
        <v>46478</v>
      </c>
      <c r="J12" s="152" t="s">
        <v>13</v>
      </c>
      <c r="K12" s="153">
        <f t="shared" si="4"/>
        <v>46813</v>
      </c>
      <c r="L12" s="154">
        <f t="shared" si="5"/>
        <v>46844</v>
      </c>
      <c r="M12" s="155" t="s">
        <v>13</v>
      </c>
      <c r="N12" s="156">
        <f t="shared" si="6"/>
        <v>47178</v>
      </c>
      <c r="O12" s="157">
        <f t="shared" si="7"/>
        <v>47209</v>
      </c>
      <c r="P12" s="158" t="s">
        <v>13</v>
      </c>
      <c r="Q12" s="159">
        <f t="shared" si="8"/>
        <v>47543</v>
      </c>
    </row>
    <row r="13" spans="2:17" x14ac:dyDescent="0.4">
      <c r="B13" s="129" t="s">
        <v>16</v>
      </c>
      <c r="C13" s="145">
        <v>45413</v>
      </c>
      <c r="D13" s="146" t="s">
        <v>12</v>
      </c>
      <c r="E13" s="147">
        <f t="shared" si="0"/>
        <v>45748</v>
      </c>
      <c r="F13" s="148">
        <f t="shared" si="1"/>
        <v>45778</v>
      </c>
      <c r="G13" s="149" t="s">
        <v>13</v>
      </c>
      <c r="H13" s="150">
        <f t="shared" si="2"/>
        <v>46113</v>
      </c>
      <c r="I13" s="151">
        <f t="shared" si="3"/>
        <v>46143</v>
      </c>
      <c r="J13" s="152" t="s">
        <v>13</v>
      </c>
      <c r="K13" s="153">
        <f t="shared" si="4"/>
        <v>46478</v>
      </c>
      <c r="L13" s="154">
        <f t="shared" si="5"/>
        <v>46508</v>
      </c>
      <c r="M13" s="155" t="s">
        <v>13</v>
      </c>
      <c r="N13" s="156">
        <f t="shared" si="6"/>
        <v>46844</v>
      </c>
      <c r="O13" s="157">
        <f t="shared" si="7"/>
        <v>46874</v>
      </c>
      <c r="P13" s="158" t="s">
        <v>13</v>
      </c>
      <c r="Q13" s="159">
        <f t="shared" si="8"/>
        <v>47209</v>
      </c>
    </row>
    <row r="14" spans="2:17" x14ac:dyDescent="0.4">
      <c r="B14" s="129" t="s">
        <v>17</v>
      </c>
      <c r="C14" s="145">
        <f t="shared" ref="C14:C21" si="9">+EDATE(C13,1)</f>
        <v>45444</v>
      </c>
      <c r="D14" s="146" t="s">
        <v>12</v>
      </c>
      <c r="E14" s="147">
        <f t="shared" si="0"/>
        <v>45778</v>
      </c>
      <c r="F14" s="148">
        <f t="shared" si="1"/>
        <v>45809</v>
      </c>
      <c r="G14" s="149" t="s">
        <v>13</v>
      </c>
      <c r="H14" s="150">
        <f t="shared" si="2"/>
        <v>46143</v>
      </c>
      <c r="I14" s="151">
        <f t="shared" si="3"/>
        <v>46174</v>
      </c>
      <c r="J14" s="152" t="s">
        <v>13</v>
      </c>
      <c r="K14" s="153">
        <f t="shared" si="4"/>
        <v>46508</v>
      </c>
      <c r="L14" s="154">
        <f t="shared" si="5"/>
        <v>46539</v>
      </c>
      <c r="M14" s="155" t="s">
        <v>13</v>
      </c>
      <c r="N14" s="156">
        <f t="shared" si="6"/>
        <v>46874</v>
      </c>
      <c r="O14" s="157">
        <f t="shared" si="7"/>
        <v>46905</v>
      </c>
      <c r="P14" s="158" t="s">
        <v>13</v>
      </c>
      <c r="Q14" s="159">
        <f t="shared" si="8"/>
        <v>47239</v>
      </c>
    </row>
    <row r="15" spans="2:17" x14ac:dyDescent="0.4">
      <c r="B15" s="129" t="s">
        <v>18</v>
      </c>
      <c r="C15" s="145">
        <f t="shared" si="9"/>
        <v>45474</v>
      </c>
      <c r="D15" s="146" t="s">
        <v>12</v>
      </c>
      <c r="E15" s="147">
        <f t="shared" si="0"/>
        <v>45809</v>
      </c>
      <c r="F15" s="148">
        <f t="shared" si="1"/>
        <v>45839</v>
      </c>
      <c r="G15" s="149" t="s">
        <v>13</v>
      </c>
      <c r="H15" s="150">
        <f t="shared" si="2"/>
        <v>46174</v>
      </c>
      <c r="I15" s="151">
        <f t="shared" si="3"/>
        <v>46204</v>
      </c>
      <c r="J15" s="152" t="s">
        <v>13</v>
      </c>
      <c r="K15" s="153">
        <f t="shared" si="4"/>
        <v>46539</v>
      </c>
      <c r="L15" s="154">
        <f t="shared" si="5"/>
        <v>46569</v>
      </c>
      <c r="M15" s="155" t="s">
        <v>13</v>
      </c>
      <c r="N15" s="156">
        <f t="shared" si="6"/>
        <v>46905</v>
      </c>
      <c r="O15" s="157">
        <f t="shared" si="7"/>
        <v>46935</v>
      </c>
      <c r="P15" s="158" t="s">
        <v>13</v>
      </c>
      <c r="Q15" s="159">
        <f t="shared" si="8"/>
        <v>47270</v>
      </c>
    </row>
    <row r="16" spans="2:17" x14ac:dyDescent="0.4">
      <c r="B16" s="129" t="s">
        <v>19</v>
      </c>
      <c r="C16" s="145">
        <f t="shared" si="9"/>
        <v>45505</v>
      </c>
      <c r="D16" s="146" t="s">
        <v>12</v>
      </c>
      <c r="E16" s="147">
        <f t="shared" si="0"/>
        <v>45839</v>
      </c>
      <c r="F16" s="148">
        <f t="shared" si="1"/>
        <v>45870</v>
      </c>
      <c r="G16" s="149" t="s">
        <v>13</v>
      </c>
      <c r="H16" s="150">
        <f t="shared" si="2"/>
        <v>46204</v>
      </c>
      <c r="I16" s="151">
        <f t="shared" si="3"/>
        <v>46235</v>
      </c>
      <c r="J16" s="152" t="s">
        <v>13</v>
      </c>
      <c r="K16" s="153">
        <f t="shared" si="4"/>
        <v>46569</v>
      </c>
      <c r="L16" s="154">
        <f t="shared" si="5"/>
        <v>46600</v>
      </c>
      <c r="M16" s="155" t="s">
        <v>13</v>
      </c>
      <c r="N16" s="156">
        <f t="shared" si="6"/>
        <v>46935</v>
      </c>
      <c r="O16" s="157">
        <f t="shared" si="7"/>
        <v>46966</v>
      </c>
      <c r="P16" s="158" t="s">
        <v>13</v>
      </c>
      <c r="Q16" s="159">
        <f t="shared" si="8"/>
        <v>47300</v>
      </c>
    </row>
    <row r="17" spans="1:17" x14ac:dyDescent="0.4">
      <c r="B17" s="129" t="s">
        <v>20</v>
      </c>
      <c r="C17" s="145">
        <f t="shared" si="9"/>
        <v>45536</v>
      </c>
      <c r="D17" s="146" t="s">
        <v>12</v>
      </c>
      <c r="E17" s="147">
        <f t="shared" si="0"/>
        <v>45870</v>
      </c>
      <c r="F17" s="148">
        <f t="shared" si="1"/>
        <v>45901</v>
      </c>
      <c r="G17" s="149" t="s">
        <v>13</v>
      </c>
      <c r="H17" s="150">
        <f t="shared" si="2"/>
        <v>46235</v>
      </c>
      <c r="I17" s="151">
        <f t="shared" si="3"/>
        <v>46266</v>
      </c>
      <c r="J17" s="152" t="s">
        <v>13</v>
      </c>
      <c r="K17" s="153">
        <f t="shared" si="4"/>
        <v>46600</v>
      </c>
      <c r="L17" s="154">
        <f t="shared" si="5"/>
        <v>46631</v>
      </c>
      <c r="M17" s="155" t="s">
        <v>13</v>
      </c>
      <c r="N17" s="156">
        <f t="shared" si="6"/>
        <v>46966</v>
      </c>
      <c r="O17" s="157">
        <f t="shared" si="7"/>
        <v>46997</v>
      </c>
      <c r="P17" s="158" t="s">
        <v>13</v>
      </c>
      <c r="Q17" s="159">
        <f t="shared" si="8"/>
        <v>47331</v>
      </c>
    </row>
    <row r="18" spans="1:17" x14ac:dyDescent="0.4">
      <c r="B18" s="129" t="s">
        <v>21</v>
      </c>
      <c r="C18" s="145">
        <f t="shared" si="9"/>
        <v>45566</v>
      </c>
      <c r="D18" s="146" t="s">
        <v>12</v>
      </c>
      <c r="E18" s="147">
        <f t="shared" si="0"/>
        <v>45901</v>
      </c>
      <c r="F18" s="148">
        <f t="shared" si="1"/>
        <v>45931</v>
      </c>
      <c r="G18" s="149" t="s">
        <v>13</v>
      </c>
      <c r="H18" s="150">
        <f t="shared" si="2"/>
        <v>46266</v>
      </c>
      <c r="I18" s="151">
        <f t="shared" si="3"/>
        <v>46296</v>
      </c>
      <c r="J18" s="152" t="s">
        <v>13</v>
      </c>
      <c r="K18" s="153">
        <f t="shared" si="4"/>
        <v>46631</v>
      </c>
      <c r="L18" s="154">
        <f t="shared" si="5"/>
        <v>46661</v>
      </c>
      <c r="M18" s="155" t="s">
        <v>13</v>
      </c>
      <c r="N18" s="156">
        <f t="shared" si="6"/>
        <v>46997</v>
      </c>
      <c r="O18" s="157">
        <f t="shared" si="7"/>
        <v>47027</v>
      </c>
      <c r="P18" s="158" t="s">
        <v>13</v>
      </c>
      <c r="Q18" s="159">
        <f t="shared" si="8"/>
        <v>47362</v>
      </c>
    </row>
    <row r="19" spans="1:17" x14ac:dyDescent="0.4">
      <c r="B19" s="129" t="s">
        <v>22</v>
      </c>
      <c r="C19" s="145">
        <f t="shared" si="9"/>
        <v>45597</v>
      </c>
      <c r="D19" s="146" t="s">
        <v>12</v>
      </c>
      <c r="E19" s="147">
        <f t="shared" si="0"/>
        <v>45931</v>
      </c>
      <c r="F19" s="148">
        <f t="shared" si="1"/>
        <v>45962</v>
      </c>
      <c r="G19" s="149" t="s">
        <v>13</v>
      </c>
      <c r="H19" s="150">
        <f t="shared" si="2"/>
        <v>46296</v>
      </c>
      <c r="I19" s="151">
        <f t="shared" si="3"/>
        <v>46327</v>
      </c>
      <c r="J19" s="152" t="s">
        <v>13</v>
      </c>
      <c r="K19" s="153">
        <f t="shared" si="4"/>
        <v>46661</v>
      </c>
      <c r="L19" s="154">
        <f t="shared" si="5"/>
        <v>46692</v>
      </c>
      <c r="M19" s="155" t="s">
        <v>13</v>
      </c>
      <c r="N19" s="156">
        <f t="shared" si="6"/>
        <v>47027</v>
      </c>
      <c r="O19" s="157">
        <f t="shared" si="7"/>
        <v>47058</v>
      </c>
      <c r="P19" s="158" t="s">
        <v>13</v>
      </c>
      <c r="Q19" s="159">
        <f t="shared" si="8"/>
        <v>47392</v>
      </c>
    </row>
    <row r="20" spans="1:17" x14ac:dyDescent="0.4">
      <c r="B20" s="129" t="s">
        <v>23</v>
      </c>
      <c r="C20" s="145">
        <f t="shared" si="9"/>
        <v>45627</v>
      </c>
      <c r="D20" s="146" t="s">
        <v>12</v>
      </c>
      <c r="E20" s="147">
        <f t="shared" si="0"/>
        <v>45962</v>
      </c>
      <c r="F20" s="148">
        <f t="shared" si="1"/>
        <v>45992</v>
      </c>
      <c r="G20" s="149" t="s">
        <v>13</v>
      </c>
      <c r="H20" s="150">
        <f t="shared" si="2"/>
        <v>46327</v>
      </c>
      <c r="I20" s="151">
        <f t="shared" si="3"/>
        <v>46357</v>
      </c>
      <c r="J20" s="152" t="s">
        <v>13</v>
      </c>
      <c r="K20" s="153">
        <f t="shared" si="4"/>
        <v>46692</v>
      </c>
      <c r="L20" s="154">
        <f t="shared" si="5"/>
        <v>46722</v>
      </c>
      <c r="M20" s="155" t="s">
        <v>13</v>
      </c>
      <c r="N20" s="156">
        <f t="shared" si="6"/>
        <v>47058</v>
      </c>
      <c r="O20" s="157">
        <f t="shared" si="7"/>
        <v>47088</v>
      </c>
      <c r="P20" s="158" t="s">
        <v>13</v>
      </c>
      <c r="Q20" s="159">
        <f t="shared" si="8"/>
        <v>47423</v>
      </c>
    </row>
    <row r="21" spans="1:17" x14ac:dyDescent="0.4">
      <c r="B21" s="129" t="s">
        <v>24</v>
      </c>
      <c r="C21" s="145">
        <f t="shared" si="9"/>
        <v>45658</v>
      </c>
      <c r="D21" s="146" t="s">
        <v>12</v>
      </c>
      <c r="E21" s="147">
        <f t="shared" si="0"/>
        <v>45992</v>
      </c>
      <c r="F21" s="148">
        <f t="shared" si="1"/>
        <v>46023</v>
      </c>
      <c r="G21" s="149" t="s">
        <v>13</v>
      </c>
      <c r="H21" s="150">
        <f t="shared" si="2"/>
        <v>46357</v>
      </c>
      <c r="I21" s="151">
        <f t="shared" si="3"/>
        <v>46388</v>
      </c>
      <c r="J21" s="152" t="s">
        <v>13</v>
      </c>
      <c r="K21" s="153">
        <f t="shared" si="4"/>
        <v>46722</v>
      </c>
      <c r="L21" s="154">
        <f t="shared" si="5"/>
        <v>46753</v>
      </c>
      <c r="M21" s="155" t="s">
        <v>13</v>
      </c>
      <c r="N21" s="156">
        <f t="shared" si="6"/>
        <v>47088</v>
      </c>
      <c r="O21" s="157">
        <f t="shared" si="7"/>
        <v>47119</v>
      </c>
      <c r="P21" s="158" t="s">
        <v>13</v>
      </c>
      <c r="Q21" s="159">
        <f t="shared" si="8"/>
        <v>47453</v>
      </c>
    </row>
    <row r="22" spans="1:17" x14ac:dyDescent="0.4">
      <c r="C22" s="160"/>
      <c r="D22" s="161"/>
      <c r="E22" s="160"/>
      <c r="F22" s="160"/>
      <c r="G22" s="161"/>
      <c r="H22" s="160"/>
      <c r="I22" s="160"/>
      <c r="J22" s="161"/>
      <c r="K22" s="160"/>
      <c r="L22" s="160"/>
      <c r="M22" s="161"/>
      <c r="N22" s="160"/>
      <c r="O22" s="160"/>
      <c r="P22" s="161"/>
      <c r="Q22" s="160"/>
    </row>
    <row r="23" spans="1:17" s="164" customFormat="1" ht="12" x14ac:dyDescent="0.4">
      <c r="A23" s="162"/>
      <c r="B23" s="163"/>
      <c r="C23" s="163"/>
      <c r="D23" s="163"/>
      <c r="E23" s="163"/>
      <c r="F23" s="163"/>
      <c r="G23" s="163"/>
      <c r="H23" s="163"/>
      <c r="I23" s="163"/>
      <c r="J23" s="163"/>
      <c r="K23" s="163"/>
      <c r="L23" s="163"/>
      <c r="M23" s="163"/>
      <c r="N23" s="163"/>
      <c r="O23" s="163"/>
      <c r="P23" s="163"/>
      <c r="Q23" s="163"/>
    </row>
    <row r="24" spans="1:17" s="164" customFormat="1" x14ac:dyDescent="0.4">
      <c r="B24" s="127" t="s">
        <v>25</v>
      </c>
      <c r="C24" s="125"/>
      <c r="D24" s="125"/>
      <c r="E24" s="125"/>
      <c r="F24" s="125"/>
      <c r="G24" s="125"/>
      <c r="H24" s="125"/>
      <c r="I24" s="125"/>
      <c r="J24" s="125"/>
      <c r="K24" s="125"/>
      <c r="L24" s="125"/>
      <c r="M24" s="125"/>
      <c r="N24" s="125"/>
      <c r="O24" s="125"/>
      <c r="P24" s="125"/>
      <c r="Q24" s="125"/>
    </row>
    <row r="25" spans="1:17" s="164" customFormat="1" ht="18.75" x14ac:dyDescent="0.4">
      <c r="A25"/>
      <c r="B25" s="165" t="s">
        <v>26</v>
      </c>
      <c r="C25" s="332" t="s">
        <v>27</v>
      </c>
      <c r="D25" s="333"/>
      <c r="E25" s="334"/>
      <c r="F25" s="332" t="s">
        <v>28</v>
      </c>
      <c r="G25" s="333"/>
      <c r="H25" s="334"/>
      <c r="I25" s="332" t="s">
        <v>29</v>
      </c>
      <c r="J25" s="333"/>
      <c r="K25" s="334"/>
      <c r="L25" s="332" t="s">
        <v>30</v>
      </c>
      <c r="M25" s="333"/>
      <c r="N25" s="334"/>
      <c r="O25" s="332" t="s">
        <v>31</v>
      </c>
      <c r="P25" s="333"/>
      <c r="Q25" s="334"/>
    </row>
    <row r="26" spans="1:17" s="164" customFormat="1" ht="18.75" x14ac:dyDescent="0.4">
      <c r="A26"/>
      <c r="B26" s="166" t="s">
        <v>32</v>
      </c>
      <c r="C26" s="167">
        <v>2026</v>
      </c>
      <c r="D26" s="168" t="s">
        <v>33</v>
      </c>
      <c r="E26" s="169"/>
      <c r="F26" s="170">
        <v>2027</v>
      </c>
      <c r="G26" s="171" t="s">
        <v>33</v>
      </c>
      <c r="H26" s="172"/>
      <c r="I26" s="173">
        <v>2028</v>
      </c>
      <c r="J26" s="174" t="s">
        <v>33</v>
      </c>
      <c r="K26" s="175"/>
      <c r="L26" s="176">
        <v>2029</v>
      </c>
      <c r="M26" s="177" t="s">
        <v>33</v>
      </c>
      <c r="N26" s="178"/>
      <c r="O26" s="179">
        <v>2030</v>
      </c>
      <c r="P26" s="180" t="s">
        <v>33</v>
      </c>
      <c r="Q26" s="181"/>
    </row>
    <row r="27" spans="1:17" s="164" customFormat="1" ht="18.75" x14ac:dyDescent="0.4">
      <c r="A27"/>
      <c r="B27" s="166" t="s">
        <v>34</v>
      </c>
      <c r="C27" s="170">
        <v>2027</v>
      </c>
      <c r="D27" s="171" t="s">
        <v>33</v>
      </c>
      <c r="E27" s="172"/>
      <c r="F27" s="173">
        <v>2028</v>
      </c>
      <c r="G27" s="174" t="s">
        <v>33</v>
      </c>
      <c r="H27" s="175"/>
      <c r="I27" s="176">
        <v>2029</v>
      </c>
      <c r="J27" s="177" t="s">
        <v>33</v>
      </c>
      <c r="K27" s="178"/>
      <c r="L27" s="179">
        <v>2030</v>
      </c>
      <c r="M27" s="180" t="s">
        <v>33</v>
      </c>
      <c r="N27" s="181"/>
      <c r="O27" s="182">
        <v>2031</v>
      </c>
      <c r="P27" s="183" t="s">
        <v>33</v>
      </c>
      <c r="Q27" s="184"/>
    </row>
    <row r="28" spans="1:17" s="164" customFormat="1" ht="18.75" x14ac:dyDescent="0.4">
      <c r="A28"/>
      <c r="B28" s="185"/>
      <c r="C28" s="185"/>
      <c r="D28" s="185"/>
      <c r="E28" s="185"/>
      <c r="F28" s="185"/>
      <c r="G28" s="185"/>
      <c r="H28" s="185"/>
      <c r="I28" s="185"/>
      <c r="J28" s="185"/>
      <c r="K28" s="185"/>
      <c r="L28" s="185"/>
      <c r="M28" s="185"/>
      <c r="N28" s="185"/>
      <c r="O28" s="185"/>
      <c r="P28" s="185"/>
      <c r="Q28" s="185"/>
    </row>
    <row r="29" spans="1:17" s="164" customFormat="1" ht="18.75" x14ac:dyDescent="0.4">
      <c r="A29"/>
      <c r="B29" s="165" t="s">
        <v>35</v>
      </c>
      <c r="C29" s="335" t="s">
        <v>27</v>
      </c>
      <c r="D29" s="335"/>
      <c r="E29" s="335"/>
      <c r="F29" s="335" t="s">
        <v>28</v>
      </c>
      <c r="G29" s="335"/>
      <c r="H29" s="335"/>
      <c r="I29" s="335" t="s">
        <v>29</v>
      </c>
      <c r="J29" s="335"/>
      <c r="K29" s="335"/>
      <c r="L29" s="332" t="s">
        <v>30</v>
      </c>
      <c r="M29" s="333"/>
      <c r="N29" s="334"/>
      <c r="O29" s="332" t="s">
        <v>31</v>
      </c>
      <c r="P29" s="333"/>
      <c r="Q29" s="334"/>
    </row>
    <row r="30" spans="1:17" s="164" customFormat="1" ht="18.75" x14ac:dyDescent="0.4">
      <c r="A30"/>
      <c r="B30" s="166" t="s">
        <v>36</v>
      </c>
      <c r="C30" s="186">
        <v>45689</v>
      </c>
      <c r="D30" s="187" t="s">
        <v>13</v>
      </c>
      <c r="E30" s="188">
        <v>46023</v>
      </c>
      <c r="F30" s="189">
        <v>46054</v>
      </c>
      <c r="G30" s="190" t="s">
        <v>13</v>
      </c>
      <c r="H30" s="191">
        <v>46388</v>
      </c>
      <c r="I30" s="192">
        <v>46419</v>
      </c>
      <c r="J30" s="193" t="s">
        <v>13</v>
      </c>
      <c r="K30" s="194">
        <v>46753</v>
      </c>
      <c r="L30" s="195">
        <v>46784</v>
      </c>
      <c r="M30" s="196" t="s">
        <v>13</v>
      </c>
      <c r="N30" s="197">
        <v>47119</v>
      </c>
      <c r="O30" s="198">
        <v>47150</v>
      </c>
      <c r="P30" s="199" t="s">
        <v>13</v>
      </c>
      <c r="Q30" s="200">
        <v>47484</v>
      </c>
    </row>
    <row r="31" spans="1:17" s="164" customFormat="1" ht="18.75" x14ac:dyDescent="0.4">
      <c r="A31"/>
      <c r="B31" s="166" t="s">
        <v>14</v>
      </c>
      <c r="C31" s="186">
        <v>45717</v>
      </c>
      <c r="D31" s="187" t="s">
        <v>13</v>
      </c>
      <c r="E31" s="188">
        <v>46054</v>
      </c>
      <c r="F31" s="189">
        <v>46082</v>
      </c>
      <c r="G31" s="190" t="s">
        <v>13</v>
      </c>
      <c r="H31" s="191">
        <v>46419</v>
      </c>
      <c r="I31" s="192">
        <v>46447</v>
      </c>
      <c r="J31" s="193" t="s">
        <v>13</v>
      </c>
      <c r="K31" s="194">
        <v>46784</v>
      </c>
      <c r="L31" s="195">
        <v>46813</v>
      </c>
      <c r="M31" s="196" t="s">
        <v>13</v>
      </c>
      <c r="N31" s="197">
        <v>47150</v>
      </c>
      <c r="O31" s="198">
        <v>47178</v>
      </c>
      <c r="P31" s="199" t="s">
        <v>13</v>
      </c>
      <c r="Q31" s="200">
        <v>47515</v>
      </c>
    </row>
    <row r="32" spans="1:17" s="164" customFormat="1" ht="18.75" x14ac:dyDescent="0.4">
      <c r="A32"/>
      <c r="B32" s="166" t="s">
        <v>15</v>
      </c>
      <c r="C32" s="186">
        <v>45748</v>
      </c>
      <c r="D32" s="187" t="s">
        <v>13</v>
      </c>
      <c r="E32" s="188">
        <v>46082</v>
      </c>
      <c r="F32" s="189">
        <v>46113</v>
      </c>
      <c r="G32" s="190" t="s">
        <v>13</v>
      </c>
      <c r="H32" s="191">
        <v>46447</v>
      </c>
      <c r="I32" s="192">
        <v>46478</v>
      </c>
      <c r="J32" s="193" t="s">
        <v>13</v>
      </c>
      <c r="K32" s="194">
        <v>46813</v>
      </c>
      <c r="L32" s="195">
        <v>46844</v>
      </c>
      <c r="M32" s="196" t="s">
        <v>13</v>
      </c>
      <c r="N32" s="197">
        <v>47178</v>
      </c>
      <c r="O32" s="198">
        <v>47209</v>
      </c>
      <c r="P32" s="199" t="s">
        <v>13</v>
      </c>
      <c r="Q32" s="200">
        <v>47543</v>
      </c>
    </row>
    <row r="33" spans="1:17" s="164" customFormat="1" ht="18.75" x14ac:dyDescent="0.4">
      <c r="A33"/>
      <c r="B33" s="166" t="s">
        <v>16</v>
      </c>
      <c r="C33" s="189">
        <v>45778</v>
      </c>
      <c r="D33" s="190" t="s">
        <v>13</v>
      </c>
      <c r="E33" s="191">
        <v>46113</v>
      </c>
      <c r="F33" s="192">
        <v>46143</v>
      </c>
      <c r="G33" s="193" t="s">
        <v>13</v>
      </c>
      <c r="H33" s="194">
        <v>46478</v>
      </c>
      <c r="I33" s="195">
        <v>46508</v>
      </c>
      <c r="J33" s="196" t="s">
        <v>13</v>
      </c>
      <c r="K33" s="197">
        <v>46844</v>
      </c>
      <c r="L33" s="198">
        <v>46874</v>
      </c>
      <c r="M33" s="199" t="s">
        <v>13</v>
      </c>
      <c r="N33" s="200">
        <v>47209</v>
      </c>
      <c r="O33" s="201">
        <v>47239</v>
      </c>
      <c r="P33" s="202" t="s">
        <v>13</v>
      </c>
      <c r="Q33" s="203">
        <v>47574</v>
      </c>
    </row>
    <row r="34" spans="1:17" s="164" customFormat="1" ht="18.75" x14ac:dyDescent="0.4">
      <c r="A34"/>
      <c r="B34" s="166" t="s">
        <v>17</v>
      </c>
      <c r="C34" s="189">
        <v>45809</v>
      </c>
      <c r="D34" s="190" t="s">
        <v>13</v>
      </c>
      <c r="E34" s="191">
        <v>46143</v>
      </c>
      <c r="F34" s="192">
        <v>46174</v>
      </c>
      <c r="G34" s="193" t="s">
        <v>13</v>
      </c>
      <c r="H34" s="194">
        <v>46508</v>
      </c>
      <c r="I34" s="195">
        <v>46539</v>
      </c>
      <c r="J34" s="196" t="s">
        <v>13</v>
      </c>
      <c r="K34" s="197">
        <v>46874</v>
      </c>
      <c r="L34" s="198">
        <v>46905</v>
      </c>
      <c r="M34" s="199" t="s">
        <v>13</v>
      </c>
      <c r="N34" s="200">
        <v>47239</v>
      </c>
      <c r="O34" s="201">
        <v>47270</v>
      </c>
      <c r="P34" s="202" t="s">
        <v>13</v>
      </c>
      <c r="Q34" s="203">
        <v>47604</v>
      </c>
    </row>
    <row r="35" spans="1:17" s="164" customFormat="1" ht="18.75" x14ac:dyDescent="0.4">
      <c r="A35"/>
      <c r="B35" s="166" t="s">
        <v>18</v>
      </c>
      <c r="C35" s="186">
        <v>45474</v>
      </c>
      <c r="D35" s="187" t="s">
        <v>13</v>
      </c>
      <c r="E35" s="188">
        <v>45809</v>
      </c>
      <c r="F35" s="189">
        <v>45839</v>
      </c>
      <c r="G35" s="190" t="s">
        <v>13</v>
      </c>
      <c r="H35" s="191">
        <v>46174</v>
      </c>
      <c r="I35" s="192">
        <v>46204</v>
      </c>
      <c r="J35" s="193" t="s">
        <v>13</v>
      </c>
      <c r="K35" s="194">
        <v>46539</v>
      </c>
      <c r="L35" s="195">
        <v>46569</v>
      </c>
      <c r="M35" s="196" t="s">
        <v>13</v>
      </c>
      <c r="N35" s="197">
        <v>46905</v>
      </c>
      <c r="O35" s="198">
        <v>46935</v>
      </c>
      <c r="P35" s="199" t="s">
        <v>13</v>
      </c>
      <c r="Q35" s="200">
        <v>47270</v>
      </c>
    </row>
    <row r="36" spans="1:17" s="164" customFormat="1" ht="18.75" x14ac:dyDescent="0.4">
      <c r="A36"/>
      <c r="B36" s="166" t="s">
        <v>19</v>
      </c>
      <c r="C36" s="186">
        <v>45505</v>
      </c>
      <c r="D36" s="187" t="s">
        <v>13</v>
      </c>
      <c r="E36" s="188">
        <v>45839</v>
      </c>
      <c r="F36" s="189">
        <v>45870</v>
      </c>
      <c r="G36" s="190" t="s">
        <v>13</v>
      </c>
      <c r="H36" s="191">
        <v>46204</v>
      </c>
      <c r="I36" s="192">
        <v>46235</v>
      </c>
      <c r="J36" s="193" t="s">
        <v>13</v>
      </c>
      <c r="K36" s="194">
        <v>46569</v>
      </c>
      <c r="L36" s="195">
        <v>46600</v>
      </c>
      <c r="M36" s="196" t="s">
        <v>13</v>
      </c>
      <c r="N36" s="197">
        <v>46935</v>
      </c>
      <c r="O36" s="198">
        <v>46966</v>
      </c>
      <c r="P36" s="199" t="s">
        <v>13</v>
      </c>
      <c r="Q36" s="200">
        <v>47300</v>
      </c>
    </row>
    <row r="37" spans="1:17" s="164" customFormat="1" ht="18.75" x14ac:dyDescent="0.4">
      <c r="A37"/>
      <c r="B37" s="166" t="s">
        <v>20</v>
      </c>
      <c r="C37" s="186">
        <v>45536</v>
      </c>
      <c r="D37" s="187" t="s">
        <v>13</v>
      </c>
      <c r="E37" s="188">
        <v>45870</v>
      </c>
      <c r="F37" s="189">
        <v>45901</v>
      </c>
      <c r="G37" s="190" t="s">
        <v>13</v>
      </c>
      <c r="H37" s="191">
        <v>46235</v>
      </c>
      <c r="I37" s="192">
        <v>46266</v>
      </c>
      <c r="J37" s="193" t="s">
        <v>13</v>
      </c>
      <c r="K37" s="194">
        <v>46600</v>
      </c>
      <c r="L37" s="195">
        <v>46631</v>
      </c>
      <c r="M37" s="196" t="s">
        <v>13</v>
      </c>
      <c r="N37" s="197">
        <v>46966</v>
      </c>
      <c r="O37" s="198">
        <v>46997</v>
      </c>
      <c r="P37" s="199" t="s">
        <v>13</v>
      </c>
      <c r="Q37" s="200">
        <v>47331</v>
      </c>
    </row>
    <row r="38" spans="1:17" s="164" customFormat="1" ht="18.75" x14ac:dyDescent="0.4">
      <c r="A38"/>
      <c r="B38" s="166" t="s">
        <v>21</v>
      </c>
      <c r="C38" s="186">
        <v>45566</v>
      </c>
      <c r="D38" s="187" t="s">
        <v>13</v>
      </c>
      <c r="E38" s="188">
        <v>45901</v>
      </c>
      <c r="F38" s="189">
        <v>45931</v>
      </c>
      <c r="G38" s="190" t="s">
        <v>13</v>
      </c>
      <c r="H38" s="191">
        <v>46266</v>
      </c>
      <c r="I38" s="192">
        <v>46296</v>
      </c>
      <c r="J38" s="193" t="s">
        <v>13</v>
      </c>
      <c r="K38" s="194">
        <v>46631</v>
      </c>
      <c r="L38" s="195">
        <v>46661</v>
      </c>
      <c r="M38" s="196" t="s">
        <v>13</v>
      </c>
      <c r="N38" s="197">
        <v>46997</v>
      </c>
      <c r="O38" s="198">
        <v>47027</v>
      </c>
      <c r="P38" s="199" t="s">
        <v>13</v>
      </c>
      <c r="Q38" s="200">
        <v>47362</v>
      </c>
    </row>
    <row r="39" spans="1:17" s="164" customFormat="1" x14ac:dyDescent="0.4">
      <c r="B39" s="166" t="s">
        <v>22</v>
      </c>
      <c r="C39" s="186">
        <v>45597</v>
      </c>
      <c r="D39" s="187" t="s">
        <v>13</v>
      </c>
      <c r="E39" s="188">
        <v>45931</v>
      </c>
      <c r="F39" s="189">
        <v>45962</v>
      </c>
      <c r="G39" s="190" t="s">
        <v>13</v>
      </c>
      <c r="H39" s="191">
        <v>46296</v>
      </c>
      <c r="I39" s="192">
        <v>46327</v>
      </c>
      <c r="J39" s="193" t="s">
        <v>13</v>
      </c>
      <c r="K39" s="194">
        <v>46661</v>
      </c>
      <c r="L39" s="195">
        <v>46692</v>
      </c>
      <c r="M39" s="196" t="s">
        <v>13</v>
      </c>
      <c r="N39" s="197">
        <v>47027</v>
      </c>
      <c r="O39" s="198">
        <v>47058</v>
      </c>
      <c r="P39" s="199" t="s">
        <v>13</v>
      </c>
      <c r="Q39" s="200">
        <v>47392</v>
      </c>
    </row>
    <row r="40" spans="1:17" s="164" customFormat="1" x14ac:dyDescent="0.4">
      <c r="B40" s="166" t="s">
        <v>23</v>
      </c>
      <c r="C40" s="186">
        <v>45627</v>
      </c>
      <c r="D40" s="187" t="s">
        <v>13</v>
      </c>
      <c r="E40" s="188">
        <v>45962</v>
      </c>
      <c r="F40" s="189">
        <v>45992</v>
      </c>
      <c r="G40" s="190" t="s">
        <v>13</v>
      </c>
      <c r="H40" s="191">
        <v>46327</v>
      </c>
      <c r="I40" s="192">
        <v>46357</v>
      </c>
      <c r="J40" s="193" t="s">
        <v>13</v>
      </c>
      <c r="K40" s="194">
        <v>46692</v>
      </c>
      <c r="L40" s="195">
        <v>46722</v>
      </c>
      <c r="M40" s="196" t="s">
        <v>13</v>
      </c>
      <c r="N40" s="197">
        <v>47058</v>
      </c>
      <c r="O40" s="198">
        <v>47088</v>
      </c>
      <c r="P40" s="199" t="s">
        <v>13</v>
      </c>
      <c r="Q40" s="200">
        <v>47423</v>
      </c>
    </row>
    <row r="41" spans="1:17" s="164" customFormat="1" x14ac:dyDescent="0.4">
      <c r="B41" s="166" t="s">
        <v>24</v>
      </c>
      <c r="C41" s="186">
        <v>45658</v>
      </c>
      <c r="D41" s="187" t="s">
        <v>13</v>
      </c>
      <c r="E41" s="188">
        <v>45992</v>
      </c>
      <c r="F41" s="189">
        <v>46023</v>
      </c>
      <c r="G41" s="190" t="s">
        <v>13</v>
      </c>
      <c r="H41" s="191">
        <v>46357</v>
      </c>
      <c r="I41" s="192">
        <v>46388</v>
      </c>
      <c r="J41" s="193" t="s">
        <v>13</v>
      </c>
      <c r="K41" s="194">
        <v>46722</v>
      </c>
      <c r="L41" s="195">
        <v>46753</v>
      </c>
      <c r="M41" s="196" t="s">
        <v>13</v>
      </c>
      <c r="N41" s="197">
        <v>47088</v>
      </c>
      <c r="O41" s="198">
        <v>47119</v>
      </c>
      <c r="P41" s="199" t="s">
        <v>13</v>
      </c>
      <c r="Q41" s="200">
        <v>47453</v>
      </c>
    </row>
    <row r="42" spans="1:17" s="164" customFormat="1" ht="12" x14ac:dyDescent="0.4"/>
    <row r="43" spans="1:17" s="164" customFormat="1" ht="12" x14ac:dyDescent="0.4">
      <c r="B43" s="163"/>
      <c r="C43" s="163"/>
      <c r="D43" s="163"/>
      <c r="E43" s="163"/>
      <c r="F43" s="163"/>
      <c r="G43" s="163"/>
      <c r="H43" s="163"/>
      <c r="I43" s="163"/>
      <c r="J43" s="163"/>
      <c r="K43" s="163"/>
      <c r="L43" s="163"/>
      <c r="M43" s="163"/>
      <c r="N43" s="163"/>
      <c r="O43" s="163"/>
      <c r="P43" s="163"/>
      <c r="Q43" s="163"/>
    </row>
    <row r="44" spans="1:17" s="164" customFormat="1" x14ac:dyDescent="0.4">
      <c r="B44" s="127" t="s">
        <v>37</v>
      </c>
      <c r="C44" s="125"/>
      <c r="D44" s="125"/>
      <c r="E44" s="125"/>
      <c r="F44" s="125"/>
      <c r="G44" s="125"/>
      <c r="H44" s="125"/>
      <c r="I44" s="125"/>
      <c r="J44" s="125"/>
      <c r="K44" s="125"/>
      <c r="L44" s="125"/>
      <c r="M44" s="125"/>
      <c r="N44" s="125"/>
      <c r="O44" s="125"/>
      <c r="P44" s="125"/>
      <c r="Q44" s="125"/>
    </row>
    <row r="45" spans="1:17" s="164" customFormat="1" x14ac:dyDescent="0.4">
      <c r="B45" s="165" t="s">
        <v>26</v>
      </c>
      <c r="C45" s="332" t="s">
        <v>27</v>
      </c>
      <c r="D45" s="333"/>
      <c r="E45" s="334"/>
      <c r="F45" s="332" t="s">
        <v>28</v>
      </c>
      <c r="G45" s="333"/>
      <c r="H45" s="334"/>
      <c r="I45" s="332" t="s">
        <v>29</v>
      </c>
      <c r="J45" s="333"/>
      <c r="K45" s="334"/>
      <c r="L45" s="332" t="s">
        <v>30</v>
      </c>
      <c r="M45" s="333"/>
      <c r="N45" s="334"/>
      <c r="O45" s="332" t="s">
        <v>31</v>
      </c>
      <c r="P45" s="333"/>
      <c r="Q45" s="334"/>
    </row>
    <row r="46" spans="1:17" s="164" customFormat="1" x14ac:dyDescent="0.4">
      <c r="B46" s="166" t="s">
        <v>32</v>
      </c>
      <c r="C46" s="167">
        <v>2026</v>
      </c>
      <c r="D46" s="168" t="s">
        <v>33</v>
      </c>
      <c r="E46" s="169"/>
      <c r="F46" s="170">
        <v>2027</v>
      </c>
      <c r="G46" s="171" t="s">
        <v>33</v>
      </c>
      <c r="H46" s="172"/>
      <c r="I46" s="173">
        <v>2028</v>
      </c>
      <c r="J46" s="174" t="s">
        <v>33</v>
      </c>
      <c r="K46" s="175"/>
      <c r="L46" s="176">
        <v>2029</v>
      </c>
      <c r="M46" s="177" t="s">
        <v>33</v>
      </c>
      <c r="N46" s="178"/>
      <c r="O46" s="179">
        <v>2030</v>
      </c>
      <c r="P46" s="180" t="s">
        <v>33</v>
      </c>
      <c r="Q46" s="181"/>
    </row>
    <row r="47" spans="1:17" s="164" customFormat="1" x14ac:dyDescent="0.4">
      <c r="B47" s="166" t="s">
        <v>34</v>
      </c>
      <c r="C47" s="170">
        <v>2027</v>
      </c>
      <c r="D47" s="171" t="s">
        <v>33</v>
      </c>
      <c r="E47" s="172"/>
      <c r="F47" s="173">
        <v>2028</v>
      </c>
      <c r="G47" s="174" t="s">
        <v>33</v>
      </c>
      <c r="H47" s="175"/>
      <c r="I47" s="176">
        <v>2029</v>
      </c>
      <c r="J47" s="177" t="s">
        <v>33</v>
      </c>
      <c r="K47" s="178"/>
      <c r="L47" s="179">
        <v>2030</v>
      </c>
      <c r="M47" s="180" t="s">
        <v>33</v>
      </c>
      <c r="N47" s="181"/>
      <c r="O47" s="182">
        <v>2031</v>
      </c>
      <c r="P47" s="183" t="s">
        <v>33</v>
      </c>
      <c r="Q47" s="184"/>
    </row>
    <row r="48" spans="1:17" s="164" customFormat="1" x14ac:dyDescent="0.4">
      <c r="B48" s="185"/>
      <c r="C48" s="185"/>
      <c r="D48" s="185"/>
      <c r="E48" s="185"/>
      <c r="F48" s="185"/>
      <c r="G48" s="185"/>
      <c r="H48" s="185"/>
      <c r="I48" s="185"/>
      <c r="J48" s="185"/>
      <c r="K48" s="185"/>
      <c r="L48" s="185"/>
      <c r="M48" s="185"/>
      <c r="N48" s="185"/>
      <c r="O48" s="185"/>
      <c r="P48" s="185"/>
      <c r="Q48" s="185"/>
    </row>
    <row r="49" spans="2:17" s="164" customFormat="1" x14ac:dyDescent="0.4">
      <c r="B49" s="165" t="s">
        <v>35</v>
      </c>
      <c r="C49" s="335" t="s">
        <v>27</v>
      </c>
      <c r="D49" s="335"/>
      <c r="E49" s="335"/>
      <c r="F49" s="335" t="s">
        <v>28</v>
      </c>
      <c r="G49" s="335"/>
      <c r="H49" s="335"/>
      <c r="I49" s="335" t="s">
        <v>29</v>
      </c>
      <c r="J49" s="335"/>
      <c r="K49" s="335"/>
      <c r="L49" s="332" t="s">
        <v>30</v>
      </c>
      <c r="M49" s="333"/>
      <c r="N49" s="334"/>
      <c r="O49" s="332" t="s">
        <v>31</v>
      </c>
      <c r="P49" s="333"/>
      <c r="Q49" s="334"/>
    </row>
    <row r="50" spans="2:17" s="164" customFormat="1" x14ac:dyDescent="0.4">
      <c r="B50" s="166" t="s">
        <v>36</v>
      </c>
      <c r="C50" s="186">
        <v>45689</v>
      </c>
      <c r="D50" s="187" t="s">
        <v>13</v>
      </c>
      <c r="E50" s="188">
        <v>46023</v>
      </c>
      <c r="F50" s="189">
        <v>46054</v>
      </c>
      <c r="G50" s="190" t="s">
        <v>13</v>
      </c>
      <c r="H50" s="191">
        <v>46388</v>
      </c>
      <c r="I50" s="192">
        <v>46419</v>
      </c>
      <c r="J50" s="193" t="s">
        <v>13</v>
      </c>
      <c r="K50" s="194">
        <v>46753</v>
      </c>
      <c r="L50" s="195">
        <v>46784</v>
      </c>
      <c r="M50" s="196" t="s">
        <v>13</v>
      </c>
      <c r="N50" s="197">
        <v>47119</v>
      </c>
      <c r="O50" s="198">
        <v>47150</v>
      </c>
      <c r="P50" s="199" t="s">
        <v>13</v>
      </c>
      <c r="Q50" s="200">
        <v>47484</v>
      </c>
    </row>
    <row r="51" spans="2:17" s="164" customFormat="1" x14ac:dyDescent="0.4">
      <c r="B51" s="166" t="s">
        <v>14</v>
      </c>
      <c r="C51" s="186">
        <v>45717</v>
      </c>
      <c r="D51" s="187" t="s">
        <v>13</v>
      </c>
      <c r="E51" s="188">
        <v>46054</v>
      </c>
      <c r="F51" s="189">
        <v>46082</v>
      </c>
      <c r="G51" s="190" t="s">
        <v>13</v>
      </c>
      <c r="H51" s="191">
        <v>46419</v>
      </c>
      <c r="I51" s="192">
        <v>46447</v>
      </c>
      <c r="J51" s="193" t="s">
        <v>13</v>
      </c>
      <c r="K51" s="194">
        <v>46784</v>
      </c>
      <c r="L51" s="195">
        <v>46813</v>
      </c>
      <c r="M51" s="196" t="s">
        <v>13</v>
      </c>
      <c r="N51" s="197">
        <v>47150</v>
      </c>
      <c r="O51" s="198">
        <v>47178</v>
      </c>
      <c r="P51" s="199" t="s">
        <v>13</v>
      </c>
      <c r="Q51" s="200">
        <v>47515</v>
      </c>
    </row>
    <row r="52" spans="2:17" s="164" customFormat="1" x14ac:dyDescent="0.4">
      <c r="B52" s="166" t="s">
        <v>15</v>
      </c>
      <c r="C52" s="186">
        <v>45748</v>
      </c>
      <c r="D52" s="187" t="s">
        <v>13</v>
      </c>
      <c r="E52" s="188">
        <v>46082</v>
      </c>
      <c r="F52" s="189">
        <v>46113</v>
      </c>
      <c r="G52" s="190" t="s">
        <v>13</v>
      </c>
      <c r="H52" s="191">
        <v>46447</v>
      </c>
      <c r="I52" s="192">
        <v>46478</v>
      </c>
      <c r="J52" s="193" t="s">
        <v>13</v>
      </c>
      <c r="K52" s="194">
        <v>46813</v>
      </c>
      <c r="L52" s="195">
        <v>46844</v>
      </c>
      <c r="M52" s="196" t="s">
        <v>13</v>
      </c>
      <c r="N52" s="197">
        <v>47178</v>
      </c>
      <c r="O52" s="198">
        <v>47209</v>
      </c>
      <c r="P52" s="199" t="s">
        <v>13</v>
      </c>
      <c r="Q52" s="200">
        <v>47543</v>
      </c>
    </row>
    <row r="53" spans="2:17" s="164" customFormat="1" x14ac:dyDescent="0.4">
      <c r="B53" s="166" t="s">
        <v>16</v>
      </c>
      <c r="C53" s="189">
        <v>45778</v>
      </c>
      <c r="D53" s="190" t="s">
        <v>13</v>
      </c>
      <c r="E53" s="191">
        <v>46113</v>
      </c>
      <c r="F53" s="192">
        <v>46143</v>
      </c>
      <c r="G53" s="193" t="s">
        <v>13</v>
      </c>
      <c r="H53" s="194">
        <v>46478</v>
      </c>
      <c r="I53" s="195">
        <v>46508</v>
      </c>
      <c r="J53" s="196" t="s">
        <v>13</v>
      </c>
      <c r="K53" s="197">
        <v>46844</v>
      </c>
      <c r="L53" s="198">
        <v>46874</v>
      </c>
      <c r="M53" s="199" t="s">
        <v>13</v>
      </c>
      <c r="N53" s="200">
        <v>47209</v>
      </c>
      <c r="O53" s="201">
        <v>47239</v>
      </c>
      <c r="P53" s="202" t="s">
        <v>13</v>
      </c>
      <c r="Q53" s="203">
        <v>47574</v>
      </c>
    </row>
    <row r="54" spans="2:17" s="164" customFormat="1" x14ac:dyDescent="0.4">
      <c r="B54" s="166" t="s">
        <v>17</v>
      </c>
      <c r="C54" s="189">
        <v>45809</v>
      </c>
      <c r="D54" s="190" t="s">
        <v>13</v>
      </c>
      <c r="E54" s="191">
        <v>46143</v>
      </c>
      <c r="F54" s="192">
        <v>46174</v>
      </c>
      <c r="G54" s="193" t="s">
        <v>13</v>
      </c>
      <c r="H54" s="194">
        <v>46508</v>
      </c>
      <c r="I54" s="195">
        <v>46539</v>
      </c>
      <c r="J54" s="196" t="s">
        <v>13</v>
      </c>
      <c r="K54" s="197">
        <v>46874</v>
      </c>
      <c r="L54" s="198">
        <v>46905</v>
      </c>
      <c r="M54" s="199" t="s">
        <v>13</v>
      </c>
      <c r="N54" s="200">
        <v>47239</v>
      </c>
      <c r="O54" s="201">
        <v>47270</v>
      </c>
      <c r="P54" s="202" t="s">
        <v>13</v>
      </c>
      <c r="Q54" s="203">
        <v>47604</v>
      </c>
    </row>
    <row r="55" spans="2:17" s="164" customFormat="1" x14ac:dyDescent="0.4">
      <c r="B55" s="166" t="s">
        <v>18</v>
      </c>
      <c r="C55" s="189">
        <v>45839</v>
      </c>
      <c r="D55" s="190" t="s">
        <v>13</v>
      </c>
      <c r="E55" s="191">
        <v>46174</v>
      </c>
      <c r="F55" s="192">
        <v>46204</v>
      </c>
      <c r="G55" s="193" t="s">
        <v>13</v>
      </c>
      <c r="H55" s="194">
        <v>46539</v>
      </c>
      <c r="I55" s="195">
        <v>46569</v>
      </c>
      <c r="J55" s="196" t="s">
        <v>13</v>
      </c>
      <c r="K55" s="197">
        <v>46905</v>
      </c>
      <c r="L55" s="198">
        <v>46935</v>
      </c>
      <c r="M55" s="199" t="s">
        <v>13</v>
      </c>
      <c r="N55" s="200">
        <v>47270</v>
      </c>
      <c r="O55" s="201">
        <v>47300</v>
      </c>
      <c r="P55" s="202" t="s">
        <v>13</v>
      </c>
      <c r="Q55" s="203">
        <v>47635</v>
      </c>
    </row>
    <row r="56" spans="2:17" s="164" customFormat="1" x14ac:dyDescent="0.4">
      <c r="B56" s="166" t="s">
        <v>19</v>
      </c>
      <c r="C56" s="189">
        <v>45870</v>
      </c>
      <c r="D56" s="190" t="s">
        <v>13</v>
      </c>
      <c r="E56" s="191">
        <v>46204</v>
      </c>
      <c r="F56" s="192">
        <v>46235</v>
      </c>
      <c r="G56" s="193" t="s">
        <v>13</v>
      </c>
      <c r="H56" s="194">
        <v>46569</v>
      </c>
      <c r="I56" s="195">
        <v>46600</v>
      </c>
      <c r="J56" s="196" t="s">
        <v>13</v>
      </c>
      <c r="K56" s="197">
        <v>46935</v>
      </c>
      <c r="L56" s="198">
        <v>46966</v>
      </c>
      <c r="M56" s="199" t="s">
        <v>13</v>
      </c>
      <c r="N56" s="200">
        <v>47300</v>
      </c>
      <c r="O56" s="201">
        <v>47331</v>
      </c>
      <c r="P56" s="202" t="s">
        <v>13</v>
      </c>
      <c r="Q56" s="203">
        <v>47665</v>
      </c>
    </row>
    <row r="57" spans="2:17" s="164" customFormat="1" x14ac:dyDescent="0.4">
      <c r="B57" s="166" t="s">
        <v>20</v>
      </c>
      <c r="C57" s="189">
        <v>45901</v>
      </c>
      <c r="D57" s="190" t="s">
        <v>13</v>
      </c>
      <c r="E57" s="191">
        <v>46235</v>
      </c>
      <c r="F57" s="192">
        <v>46266</v>
      </c>
      <c r="G57" s="193" t="s">
        <v>13</v>
      </c>
      <c r="H57" s="194">
        <v>46600</v>
      </c>
      <c r="I57" s="195">
        <v>46631</v>
      </c>
      <c r="J57" s="196" t="s">
        <v>13</v>
      </c>
      <c r="K57" s="197">
        <v>46966</v>
      </c>
      <c r="L57" s="198">
        <v>46997</v>
      </c>
      <c r="M57" s="199" t="s">
        <v>13</v>
      </c>
      <c r="N57" s="200">
        <v>47331</v>
      </c>
      <c r="O57" s="201">
        <v>47362</v>
      </c>
      <c r="P57" s="202" t="s">
        <v>13</v>
      </c>
      <c r="Q57" s="203">
        <v>47696</v>
      </c>
    </row>
    <row r="58" spans="2:17" s="164" customFormat="1" x14ac:dyDescent="0.4">
      <c r="B58" s="166" t="s">
        <v>21</v>
      </c>
      <c r="C58" s="186">
        <v>45566</v>
      </c>
      <c r="D58" s="187" t="s">
        <v>13</v>
      </c>
      <c r="E58" s="188">
        <v>45901</v>
      </c>
      <c r="F58" s="189">
        <v>45931</v>
      </c>
      <c r="G58" s="190" t="s">
        <v>13</v>
      </c>
      <c r="H58" s="191">
        <v>46266</v>
      </c>
      <c r="I58" s="192">
        <v>46296</v>
      </c>
      <c r="J58" s="193" t="s">
        <v>13</v>
      </c>
      <c r="K58" s="194">
        <v>46631</v>
      </c>
      <c r="L58" s="195">
        <v>46661</v>
      </c>
      <c r="M58" s="196" t="s">
        <v>13</v>
      </c>
      <c r="N58" s="197">
        <v>46997</v>
      </c>
      <c r="O58" s="198">
        <v>47027</v>
      </c>
      <c r="P58" s="199" t="s">
        <v>13</v>
      </c>
      <c r="Q58" s="200">
        <v>47362</v>
      </c>
    </row>
    <row r="59" spans="2:17" s="164" customFormat="1" x14ac:dyDescent="0.4">
      <c r="B59" s="166" t="s">
        <v>22</v>
      </c>
      <c r="C59" s="186">
        <v>45597</v>
      </c>
      <c r="D59" s="187" t="s">
        <v>13</v>
      </c>
      <c r="E59" s="188">
        <v>45931</v>
      </c>
      <c r="F59" s="189">
        <v>45962</v>
      </c>
      <c r="G59" s="190" t="s">
        <v>13</v>
      </c>
      <c r="H59" s="191">
        <v>46296</v>
      </c>
      <c r="I59" s="192">
        <v>46327</v>
      </c>
      <c r="J59" s="193" t="s">
        <v>13</v>
      </c>
      <c r="K59" s="194">
        <v>46661</v>
      </c>
      <c r="L59" s="195">
        <v>46692</v>
      </c>
      <c r="M59" s="196" t="s">
        <v>13</v>
      </c>
      <c r="N59" s="197">
        <v>47027</v>
      </c>
      <c r="O59" s="198">
        <v>47058</v>
      </c>
      <c r="P59" s="199" t="s">
        <v>13</v>
      </c>
      <c r="Q59" s="200">
        <v>47392</v>
      </c>
    </row>
    <row r="60" spans="2:17" s="164" customFormat="1" x14ac:dyDescent="0.4">
      <c r="B60" s="166" t="s">
        <v>23</v>
      </c>
      <c r="C60" s="186">
        <v>45627</v>
      </c>
      <c r="D60" s="187" t="s">
        <v>13</v>
      </c>
      <c r="E60" s="188">
        <v>45962</v>
      </c>
      <c r="F60" s="189">
        <v>45992</v>
      </c>
      <c r="G60" s="190" t="s">
        <v>13</v>
      </c>
      <c r="H60" s="191">
        <v>46327</v>
      </c>
      <c r="I60" s="192">
        <v>46357</v>
      </c>
      <c r="J60" s="193" t="s">
        <v>13</v>
      </c>
      <c r="K60" s="194">
        <v>46692</v>
      </c>
      <c r="L60" s="195">
        <v>46722</v>
      </c>
      <c r="M60" s="196" t="s">
        <v>13</v>
      </c>
      <c r="N60" s="197">
        <v>47058</v>
      </c>
      <c r="O60" s="198">
        <v>47088</v>
      </c>
      <c r="P60" s="199" t="s">
        <v>13</v>
      </c>
      <c r="Q60" s="200">
        <v>47423</v>
      </c>
    </row>
    <row r="61" spans="2:17" s="164" customFormat="1" x14ac:dyDescent="0.4">
      <c r="B61" s="166" t="s">
        <v>24</v>
      </c>
      <c r="C61" s="186">
        <v>45658</v>
      </c>
      <c r="D61" s="187" t="s">
        <v>13</v>
      </c>
      <c r="E61" s="188">
        <v>45992</v>
      </c>
      <c r="F61" s="189">
        <v>46023</v>
      </c>
      <c r="G61" s="190" t="s">
        <v>13</v>
      </c>
      <c r="H61" s="191">
        <v>46357</v>
      </c>
      <c r="I61" s="192">
        <v>46388</v>
      </c>
      <c r="J61" s="193" t="s">
        <v>13</v>
      </c>
      <c r="K61" s="194">
        <v>46722</v>
      </c>
      <c r="L61" s="195">
        <v>46753</v>
      </c>
      <c r="M61" s="196" t="s">
        <v>13</v>
      </c>
      <c r="N61" s="197">
        <v>47088</v>
      </c>
      <c r="O61" s="198">
        <v>47119</v>
      </c>
      <c r="P61" s="199" t="s">
        <v>13</v>
      </c>
      <c r="Q61" s="200">
        <v>47453</v>
      </c>
    </row>
    <row r="62" spans="2:17" s="164" customFormat="1" ht="12" x14ac:dyDescent="0.4"/>
    <row r="63" spans="2:17" s="164" customFormat="1" ht="12" x14ac:dyDescent="0.4">
      <c r="B63" s="163"/>
      <c r="C63" s="163"/>
      <c r="D63" s="163"/>
      <c r="E63" s="163"/>
      <c r="F63" s="163"/>
      <c r="G63" s="163"/>
      <c r="H63" s="163"/>
      <c r="I63" s="163"/>
      <c r="J63" s="163"/>
      <c r="K63" s="163"/>
      <c r="L63" s="163"/>
      <c r="M63" s="163"/>
      <c r="N63" s="163"/>
      <c r="O63" s="163"/>
      <c r="P63" s="163"/>
      <c r="Q63" s="163"/>
    </row>
    <row r="64" spans="2:17" s="164" customFormat="1" x14ac:dyDescent="0.4">
      <c r="B64" s="127" t="s">
        <v>38</v>
      </c>
      <c r="C64" s="125"/>
      <c r="D64" s="125"/>
      <c r="E64" s="125"/>
      <c r="F64" s="125"/>
      <c r="G64" s="125"/>
      <c r="H64" s="125"/>
      <c r="I64" s="125"/>
      <c r="J64" s="125"/>
      <c r="K64" s="125"/>
      <c r="L64" s="125"/>
      <c r="M64" s="125"/>
      <c r="N64" s="125"/>
      <c r="O64" s="125"/>
      <c r="P64" s="125"/>
      <c r="Q64" s="125"/>
    </row>
    <row r="65" spans="2:17" s="164" customFormat="1" x14ac:dyDescent="0.4">
      <c r="B65" s="165" t="s">
        <v>26</v>
      </c>
      <c r="C65" s="332" t="s">
        <v>27</v>
      </c>
      <c r="D65" s="333"/>
      <c r="E65" s="334"/>
      <c r="F65" s="332" t="s">
        <v>28</v>
      </c>
      <c r="G65" s="333"/>
      <c r="H65" s="334"/>
      <c r="I65" s="332" t="s">
        <v>29</v>
      </c>
      <c r="J65" s="333"/>
      <c r="K65" s="334"/>
      <c r="L65" s="332" t="s">
        <v>30</v>
      </c>
      <c r="M65" s="333"/>
      <c r="N65" s="334"/>
      <c r="O65" s="332" t="s">
        <v>31</v>
      </c>
      <c r="P65" s="333"/>
      <c r="Q65" s="334"/>
    </row>
    <row r="66" spans="2:17" s="164" customFormat="1" x14ac:dyDescent="0.4">
      <c r="B66" s="166" t="s">
        <v>32</v>
      </c>
      <c r="C66" s="167">
        <v>2026</v>
      </c>
      <c r="D66" s="168" t="s">
        <v>33</v>
      </c>
      <c r="E66" s="169"/>
      <c r="F66" s="170">
        <v>2027</v>
      </c>
      <c r="G66" s="171" t="s">
        <v>33</v>
      </c>
      <c r="H66" s="172"/>
      <c r="I66" s="173">
        <v>2028</v>
      </c>
      <c r="J66" s="174" t="s">
        <v>33</v>
      </c>
      <c r="K66" s="175"/>
      <c r="L66" s="176">
        <v>2029</v>
      </c>
      <c r="M66" s="177" t="s">
        <v>33</v>
      </c>
      <c r="N66" s="178"/>
      <c r="O66" s="179">
        <v>2030</v>
      </c>
      <c r="P66" s="180" t="s">
        <v>33</v>
      </c>
      <c r="Q66" s="181"/>
    </row>
    <row r="67" spans="2:17" s="164" customFormat="1" x14ac:dyDescent="0.4">
      <c r="B67" s="166" t="s">
        <v>34</v>
      </c>
      <c r="C67" s="170">
        <v>2027</v>
      </c>
      <c r="D67" s="171" t="s">
        <v>33</v>
      </c>
      <c r="E67" s="172"/>
      <c r="F67" s="173">
        <v>2028</v>
      </c>
      <c r="G67" s="174" t="s">
        <v>33</v>
      </c>
      <c r="H67" s="175"/>
      <c r="I67" s="176">
        <v>2029</v>
      </c>
      <c r="J67" s="177" t="s">
        <v>33</v>
      </c>
      <c r="K67" s="178"/>
      <c r="L67" s="179">
        <v>2030</v>
      </c>
      <c r="M67" s="180" t="s">
        <v>33</v>
      </c>
      <c r="N67" s="181"/>
      <c r="O67" s="182">
        <v>2031</v>
      </c>
      <c r="P67" s="183" t="s">
        <v>33</v>
      </c>
      <c r="Q67" s="184"/>
    </row>
    <row r="68" spans="2:17" s="164" customFormat="1" x14ac:dyDescent="0.4">
      <c r="B68" s="185"/>
      <c r="C68" s="185"/>
      <c r="D68" s="185"/>
      <c r="E68" s="185"/>
      <c r="F68" s="185"/>
      <c r="G68" s="185"/>
      <c r="H68" s="185"/>
      <c r="I68" s="185"/>
      <c r="J68" s="185"/>
      <c r="K68" s="185"/>
      <c r="L68" s="185"/>
      <c r="M68" s="185"/>
      <c r="N68" s="185"/>
      <c r="O68" s="185"/>
      <c r="P68" s="185"/>
      <c r="Q68" s="185"/>
    </row>
    <row r="69" spans="2:17" s="164" customFormat="1" x14ac:dyDescent="0.4">
      <c r="B69" s="165" t="s">
        <v>35</v>
      </c>
      <c r="C69" s="335" t="s">
        <v>27</v>
      </c>
      <c r="D69" s="335"/>
      <c r="E69" s="335"/>
      <c r="F69" s="335" t="s">
        <v>28</v>
      </c>
      <c r="G69" s="335"/>
      <c r="H69" s="335"/>
      <c r="I69" s="335" t="s">
        <v>29</v>
      </c>
      <c r="J69" s="335"/>
      <c r="K69" s="335"/>
      <c r="L69" s="332" t="s">
        <v>30</v>
      </c>
      <c r="M69" s="333"/>
      <c r="N69" s="334"/>
      <c r="O69" s="332" t="s">
        <v>31</v>
      </c>
      <c r="P69" s="333"/>
      <c r="Q69" s="334"/>
    </row>
    <row r="70" spans="2:17" s="164" customFormat="1" x14ac:dyDescent="0.4">
      <c r="B70" s="166" t="s">
        <v>36</v>
      </c>
      <c r="C70" s="186">
        <v>45689</v>
      </c>
      <c r="D70" s="187" t="s">
        <v>13</v>
      </c>
      <c r="E70" s="188">
        <v>46023</v>
      </c>
      <c r="F70" s="189">
        <v>46054</v>
      </c>
      <c r="G70" s="190" t="s">
        <v>13</v>
      </c>
      <c r="H70" s="191">
        <v>46388</v>
      </c>
      <c r="I70" s="192">
        <v>46419</v>
      </c>
      <c r="J70" s="193" t="s">
        <v>13</v>
      </c>
      <c r="K70" s="194">
        <v>46753</v>
      </c>
      <c r="L70" s="195">
        <v>46784</v>
      </c>
      <c r="M70" s="196" t="s">
        <v>13</v>
      </c>
      <c r="N70" s="197">
        <v>47119</v>
      </c>
      <c r="O70" s="198">
        <v>47150</v>
      </c>
      <c r="P70" s="199" t="s">
        <v>13</v>
      </c>
      <c r="Q70" s="200">
        <v>47484</v>
      </c>
    </row>
    <row r="71" spans="2:17" s="164" customFormat="1" x14ac:dyDescent="0.4">
      <c r="B71" s="166" t="s">
        <v>14</v>
      </c>
      <c r="C71" s="186">
        <v>45717</v>
      </c>
      <c r="D71" s="187" t="s">
        <v>13</v>
      </c>
      <c r="E71" s="188">
        <v>46054</v>
      </c>
      <c r="F71" s="189">
        <v>46082</v>
      </c>
      <c r="G71" s="190" t="s">
        <v>13</v>
      </c>
      <c r="H71" s="191">
        <v>46419</v>
      </c>
      <c r="I71" s="192">
        <v>46447</v>
      </c>
      <c r="J71" s="193" t="s">
        <v>13</v>
      </c>
      <c r="K71" s="194">
        <v>46784</v>
      </c>
      <c r="L71" s="195">
        <v>46813</v>
      </c>
      <c r="M71" s="196" t="s">
        <v>13</v>
      </c>
      <c r="N71" s="197">
        <v>47150</v>
      </c>
      <c r="O71" s="198">
        <v>47178</v>
      </c>
      <c r="P71" s="199" t="s">
        <v>13</v>
      </c>
      <c r="Q71" s="200">
        <v>47515</v>
      </c>
    </row>
    <row r="72" spans="2:17" s="164" customFormat="1" x14ac:dyDescent="0.4">
      <c r="B72" s="166" t="s">
        <v>15</v>
      </c>
      <c r="C72" s="186">
        <v>45748</v>
      </c>
      <c r="D72" s="187" t="s">
        <v>13</v>
      </c>
      <c r="E72" s="188">
        <v>46082</v>
      </c>
      <c r="F72" s="189">
        <v>46113</v>
      </c>
      <c r="G72" s="190" t="s">
        <v>13</v>
      </c>
      <c r="H72" s="191">
        <v>46447</v>
      </c>
      <c r="I72" s="192">
        <v>46478</v>
      </c>
      <c r="J72" s="193" t="s">
        <v>13</v>
      </c>
      <c r="K72" s="194">
        <v>46813</v>
      </c>
      <c r="L72" s="195">
        <v>46844</v>
      </c>
      <c r="M72" s="196" t="s">
        <v>13</v>
      </c>
      <c r="N72" s="197">
        <v>47178</v>
      </c>
      <c r="O72" s="198">
        <v>47209</v>
      </c>
      <c r="P72" s="199" t="s">
        <v>13</v>
      </c>
      <c r="Q72" s="200">
        <v>47543</v>
      </c>
    </row>
    <row r="73" spans="2:17" s="164" customFormat="1" x14ac:dyDescent="0.4">
      <c r="B73" s="166" t="s">
        <v>16</v>
      </c>
      <c r="C73" s="189">
        <v>45778</v>
      </c>
      <c r="D73" s="190" t="s">
        <v>13</v>
      </c>
      <c r="E73" s="191">
        <v>46113</v>
      </c>
      <c r="F73" s="192">
        <v>46143</v>
      </c>
      <c r="G73" s="193" t="s">
        <v>13</v>
      </c>
      <c r="H73" s="194">
        <v>46478</v>
      </c>
      <c r="I73" s="195">
        <v>46508</v>
      </c>
      <c r="J73" s="196" t="s">
        <v>13</v>
      </c>
      <c r="K73" s="197">
        <v>46844</v>
      </c>
      <c r="L73" s="198">
        <v>46874</v>
      </c>
      <c r="M73" s="199" t="s">
        <v>13</v>
      </c>
      <c r="N73" s="200">
        <v>47209</v>
      </c>
      <c r="O73" s="201">
        <v>47239</v>
      </c>
      <c r="P73" s="202" t="s">
        <v>13</v>
      </c>
      <c r="Q73" s="203">
        <v>47574</v>
      </c>
    </row>
    <row r="74" spans="2:17" s="164" customFormat="1" x14ac:dyDescent="0.4">
      <c r="B74" s="166" t="s">
        <v>17</v>
      </c>
      <c r="C74" s="189">
        <v>45809</v>
      </c>
      <c r="D74" s="190" t="s">
        <v>13</v>
      </c>
      <c r="E74" s="191">
        <v>46143</v>
      </c>
      <c r="F74" s="192">
        <v>46174</v>
      </c>
      <c r="G74" s="193" t="s">
        <v>13</v>
      </c>
      <c r="H74" s="194">
        <v>46508</v>
      </c>
      <c r="I74" s="195">
        <v>46539</v>
      </c>
      <c r="J74" s="196" t="s">
        <v>13</v>
      </c>
      <c r="K74" s="197">
        <v>46874</v>
      </c>
      <c r="L74" s="198">
        <v>46905</v>
      </c>
      <c r="M74" s="199" t="s">
        <v>13</v>
      </c>
      <c r="N74" s="200">
        <v>47239</v>
      </c>
      <c r="O74" s="201">
        <v>47270</v>
      </c>
      <c r="P74" s="202" t="s">
        <v>13</v>
      </c>
      <c r="Q74" s="203">
        <v>47604</v>
      </c>
    </row>
    <row r="75" spans="2:17" s="164" customFormat="1" x14ac:dyDescent="0.4">
      <c r="B75" s="166" t="s">
        <v>18</v>
      </c>
      <c r="C75" s="189">
        <v>45839</v>
      </c>
      <c r="D75" s="190" t="s">
        <v>13</v>
      </c>
      <c r="E75" s="191">
        <v>46174</v>
      </c>
      <c r="F75" s="192">
        <v>46204</v>
      </c>
      <c r="G75" s="193" t="s">
        <v>13</v>
      </c>
      <c r="H75" s="194">
        <v>46539</v>
      </c>
      <c r="I75" s="195">
        <v>46569</v>
      </c>
      <c r="J75" s="196" t="s">
        <v>13</v>
      </c>
      <c r="K75" s="197">
        <v>46905</v>
      </c>
      <c r="L75" s="198">
        <v>46935</v>
      </c>
      <c r="M75" s="199" t="s">
        <v>13</v>
      </c>
      <c r="N75" s="200">
        <v>47270</v>
      </c>
      <c r="O75" s="201">
        <v>47300</v>
      </c>
      <c r="P75" s="202" t="s">
        <v>13</v>
      </c>
      <c r="Q75" s="203">
        <v>47635</v>
      </c>
    </row>
    <row r="76" spans="2:17" s="164" customFormat="1" x14ac:dyDescent="0.4">
      <c r="B76" s="166" t="s">
        <v>19</v>
      </c>
      <c r="C76" s="189">
        <v>45870</v>
      </c>
      <c r="D76" s="190" t="s">
        <v>13</v>
      </c>
      <c r="E76" s="191">
        <v>46204</v>
      </c>
      <c r="F76" s="192">
        <v>46235</v>
      </c>
      <c r="G76" s="193" t="s">
        <v>13</v>
      </c>
      <c r="H76" s="194">
        <v>46569</v>
      </c>
      <c r="I76" s="195">
        <v>46600</v>
      </c>
      <c r="J76" s="196" t="s">
        <v>13</v>
      </c>
      <c r="K76" s="197">
        <v>46935</v>
      </c>
      <c r="L76" s="198">
        <v>46966</v>
      </c>
      <c r="M76" s="199" t="s">
        <v>13</v>
      </c>
      <c r="N76" s="200">
        <v>47300</v>
      </c>
      <c r="O76" s="201">
        <v>47331</v>
      </c>
      <c r="P76" s="202" t="s">
        <v>13</v>
      </c>
      <c r="Q76" s="203">
        <v>47665</v>
      </c>
    </row>
    <row r="77" spans="2:17" s="164" customFormat="1" x14ac:dyDescent="0.4">
      <c r="B77" s="166" t="s">
        <v>20</v>
      </c>
      <c r="C77" s="189">
        <v>45901</v>
      </c>
      <c r="D77" s="190" t="s">
        <v>13</v>
      </c>
      <c r="E77" s="191">
        <v>46235</v>
      </c>
      <c r="F77" s="192">
        <v>46266</v>
      </c>
      <c r="G77" s="193" t="s">
        <v>13</v>
      </c>
      <c r="H77" s="194">
        <v>46600</v>
      </c>
      <c r="I77" s="195">
        <v>46631</v>
      </c>
      <c r="J77" s="196" t="s">
        <v>13</v>
      </c>
      <c r="K77" s="197">
        <v>46966</v>
      </c>
      <c r="L77" s="198">
        <v>46997</v>
      </c>
      <c r="M77" s="199" t="s">
        <v>13</v>
      </c>
      <c r="N77" s="200">
        <v>47331</v>
      </c>
      <c r="O77" s="201">
        <v>47362</v>
      </c>
      <c r="P77" s="202" t="s">
        <v>13</v>
      </c>
      <c r="Q77" s="203">
        <v>47696</v>
      </c>
    </row>
    <row r="78" spans="2:17" s="164" customFormat="1" x14ac:dyDescent="0.4">
      <c r="B78" s="166" t="s">
        <v>21</v>
      </c>
      <c r="C78" s="189">
        <v>45931</v>
      </c>
      <c r="D78" s="190" t="s">
        <v>13</v>
      </c>
      <c r="E78" s="191">
        <v>46266</v>
      </c>
      <c r="F78" s="192">
        <v>46296</v>
      </c>
      <c r="G78" s="193" t="s">
        <v>13</v>
      </c>
      <c r="H78" s="194">
        <v>46631</v>
      </c>
      <c r="I78" s="195">
        <v>46661</v>
      </c>
      <c r="J78" s="196" t="s">
        <v>13</v>
      </c>
      <c r="K78" s="197">
        <v>46997</v>
      </c>
      <c r="L78" s="198">
        <v>47027</v>
      </c>
      <c r="M78" s="199" t="s">
        <v>13</v>
      </c>
      <c r="N78" s="200">
        <v>47362</v>
      </c>
      <c r="O78" s="201">
        <v>47392</v>
      </c>
      <c r="P78" s="202" t="s">
        <v>13</v>
      </c>
      <c r="Q78" s="203">
        <v>47727</v>
      </c>
    </row>
    <row r="79" spans="2:17" s="164" customFormat="1" x14ac:dyDescent="0.4">
      <c r="B79" s="166" t="s">
        <v>22</v>
      </c>
      <c r="C79" s="189">
        <v>45962</v>
      </c>
      <c r="D79" s="190" t="s">
        <v>13</v>
      </c>
      <c r="E79" s="191">
        <v>46296</v>
      </c>
      <c r="F79" s="192">
        <v>46327</v>
      </c>
      <c r="G79" s="193" t="s">
        <v>13</v>
      </c>
      <c r="H79" s="194">
        <v>46661</v>
      </c>
      <c r="I79" s="195">
        <v>46692</v>
      </c>
      <c r="J79" s="196" t="s">
        <v>13</v>
      </c>
      <c r="K79" s="197">
        <v>47027</v>
      </c>
      <c r="L79" s="198">
        <v>47058</v>
      </c>
      <c r="M79" s="199" t="s">
        <v>13</v>
      </c>
      <c r="N79" s="200">
        <v>47392</v>
      </c>
      <c r="O79" s="201">
        <v>47423</v>
      </c>
      <c r="P79" s="202" t="s">
        <v>13</v>
      </c>
      <c r="Q79" s="203">
        <v>47757</v>
      </c>
    </row>
    <row r="80" spans="2:17" s="164" customFormat="1" x14ac:dyDescent="0.4">
      <c r="B80" s="166" t="s">
        <v>23</v>
      </c>
      <c r="C80" s="186">
        <v>45627</v>
      </c>
      <c r="D80" s="187" t="s">
        <v>13</v>
      </c>
      <c r="E80" s="188">
        <v>45962</v>
      </c>
      <c r="F80" s="189">
        <v>45992</v>
      </c>
      <c r="G80" s="190" t="s">
        <v>13</v>
      </c>
      <c r="H80" s="191">
        <v>46327</v>
      </c>
      <c r="I80" s="192">
        <v>46357</v>
      </c>
      <c r="J80" s="193" t="s">
        <v>13</v>
      </c>
      <c r="K80" s="194">
        <v>46692</v>
      </c>
      <c r="L80" s="195">
        <v>46722</v>
      </c>
      <c r="M80" s="196" t="s">
        <v>13</v>
      </c>
      <c r="N80" s="197">
        <v>47058</v>
      </c>
      <c r="O80" s="198">
        <v>47088</v>
      </c>
      <c r="P80" s="199" t="s">
        <v>13</v>
      </c>
      <c r="Q80" s="200">
        <v>47423</v>
      </c>
    </row>
    <row r="81" spans="2:17" s="164" customFormat="1" x14ac:dyDescent="0.4">
      <c r="B81" s="166" t="s">
        <v>24</v>
      </c>
      <c r="C81" s="186">
        <v>45658</v>
      </c>
      <c r="D81" s="187" t="s">
        <v>13</v>
      </c>
      <c r="E81" s="188">
        <v>45992</v>
      </c>
      <c r="F81" s="189">
        <v>46023</v>
      </c>
      <c r="G81" s="190" t="s">
        <v>13</v>
      </c>
      <c r="H81" s="191">
        <v>46357</v>
      </c>
      <c r="I81" s="192">
        <v>46388</v>
      </c>
      <c r="J81" s="193" t="s">
        <v>13</v>
      </c>
      <c r="K81" s="194">
        <v>46722</v>
      </c>
      <c r="L81" s="195">
        <v>46753</v>
      </c>
      <c r="M81" s="196" t="s">
        <v>13</v>
      </c>
      <c r="N81" s="197">
        <v>47088</v>
      </c>
      <c r="O81" s="198">
        <v>47119</v>
      </c>
      <c r="P81" s="199" t="s">
        <v>13</v>
      </c>
      <c r="Q81" s="200">
        <v>47453</v>
      </c>
    </row>
  </sheetData>
  <sheetProtection algorithmName="SHA-512" hashValue="Mm3Y2mHEd6/WtHhNlcyanTQEVx7BzmRLYDVsQ3stk0xNgCtJEEbtnTlhr1oPinOwUFHQMV/Jh3FZuoc5Aru1tg==" saltValue="uoGFk9ouZxCaVaxrD+PTgQ==" spinCount="100000" sheet="1" objects="1" scenarios="1" selectLockedCells="1"/>
  <mergeCells count="40">
    <mergeCell ref="C9:E9"/>
    <mergeCell ref="F9:H9"/>
    <mergeCell ref="I9:K9"/>
    <mergeCell ref="L9:N9"/>
    <mergeCell ref="O9:Q9"/>
    <mergeCell ref="C6:E6"/>
    <mergeCell ref="F6:H6"/>
    <mergeCell ref="I6:K6"/>
    <mergeCell ref="L6:N6"/>
    <mergeCell ref="O6:Q6"/>
    <mergeCell ref="C29:E29"/>
    <mergeCell ref="F29:H29"/>
    <mergeCell ref="I29:K29"/>
    <mergeCell ref="L29:N29"/>
    <mergeCell ref="O29:Q29"/>
    <mergeCell ref="C25:E25"/>
    <mergeCell ref="F25:H25"/>
    <mergeCell ref="I25:K25"/>
    <mergeCell ref="L25:N25"/>
    <mergeCell ref="O25:Q25"/>
    <mergeCell ref="C49:E49"/>
    <mergeCell ref="F49:H49"/>
    <mergeCell ref="I49:K49"/>
    <mergeCell ref="L49:N49"/>
    <mergeCell ref="O49:Q49"/>
    <mergeCell ref="C45:E45"/>
    <mergeCell ref="F45:H45"/>
    <mergeCell ref="I45:K45"/>
    <mergeCell ref="L45:N45"/>
    <mergeCell ref="O45:Q45"/>
    <mergeCell ref="C69:E69"/>
    <mergeCell ref="F69:H69"/>
    <mergeCell ref="I69:K69"/>
    <mergeCell ref="L69:N69"/>
    <mergeCell ref="O69:Q69"/>
    <mergeCell ref="C65:E65"/>
    <mergeCell ref="F65:H65"/>
    <mergeCell ref="I65:K65"/>
    <mergeCell ref="L65:N65"/>
    <mergeCell ref="O65:Q65"/>
  </mergeCells>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3AADE-E9A5-481B-9517-47E469AC589D}">
  <sheetPr>
    <tabColor rgb="FFFFFF09"/>
  </sheetPr>
  <dimension ref="A1:S198"/>
  <sheetViews>
    <sheetView showGridLines="0" tabSelected="1" view="pageBreakPreview" zoomScaleNormal="85" zoomScaleSheetLayoutView="100" workbookViewId="0">
      <pane ySplit="6" topLeftCell="A7" activePane="bottomLeft" state="frozen"/>
      <selection activeCell="G166" sqref="G166"/>
      <selection pane="bottomLeft" activeCell="C10" sqref="C10:D10"/>
    </sheetView>
  </sheetViews>
  <sheetFormatPr defaultRowHeight="24.95" customHeight="1" x14ac:dyDescent="0.4"/>
  <cols>
    <col min="1" max="1" width="3" style="40" customWidth="1"/>
    <col min="2" max="4" width="30.625" style="40" customWidth="1"/>
    <col min="5" max="5" width="8.625" style="40" customWidth="1"/>
    <col min="6" max="6" width="22.625" style="40" customWidth="1"/>
    <col min="7" max="7" width="8.625" style="40" customWidth="1"/>
    <col min="8" max="8" width="22.625" style="40" customWidth="1"/>
    <col min="9" max="9" width="14" style="40" customWidth="1"/>
    <col min="10" max="10" width="9" style="40"/>
    <col min="11" max="11" width="8" style="40" hidden="1" customWidth="1"/>
    <col min="12" max="19" width="9" style="40" hidden="1" customWidth="1"/>
    <col min="20" max="16384" width="9" style="40"/>
  </cols>
  <sheetData>
    <row r="1" spans="1:13" ht="24.95" customHeight="1" x14ac:dyDescent="0.4">
      <c r="A1" s="39" t="s">
        <v>272</v>
      </c>
      <c r="G1" s="215" t="str">
        <f>+IF(COUNTIF(I2:I5,"未入力あり")&gt;0,"※未入力の項目があります","")</f>
        <v>※未入力の項目があります</v>
      </c>
      <c r="H1" s="216"/>
      <c r="I1" s="216"/>
      <c r="K1" s="206"/>
      <c r="L1" s="206"/>
    </row>
    <row r="2" spans="1:13" ht="24.95" customHeight="1" x14ac:dyDescent="0.4">
      <c r="B2" s="41" t="s">
        <v>39</v>
      </c>
      <c r="G2" s="217" t="s">
        <v>40</v>
      </c>
      <c r="H2" s="218"/>
      <c r="I2" s="224" t="str">
        <f>+I7</f>
        <v>未入力あり</v>
      </c>
      <c r="K2" s="206"/>
      <c r="L2" s="206"/>
    </row>
    <row r="3" spans="1:13" ht="24.95" customHeight="1" x14ac:dyDescent="0.4">
      <c r="B3" s="40" t="s">
        <v>41</v>
      </c>
      <c r="G3" s="217" t="s">
        <v>42</v>
      </c>
      <c r="H3" s="218"/>
      <c r="I3" s="224" t="str">
        <f>+I24</f>
        <v>未入力あり</v>
      </c>
      <c r="K3" s="206"/>
      <c r="L3" s="206"/>
    </row>
    <row r="4" spans="1:13" ht="24.95" customHeight="1" x14ac:dyDescent="0.4">
      <c r="B4" s="42" t="s">
        <v>43</v>
      </c>
      <c r="G4" s="217" t="s">
        <v>44</v>
      </c>
      <c r="H4" s="218"/>
      <c r="I4" s="224" t="str">
        <f>+I93</f>
        <v>未入力あり</v>
      </c>
      <c r="K4" s="206"/>
      <c r="L4" s="206"/>
    </row>
    <row r="5" spans="1:13" ht="24.95" customHeight="1" x14ac:dyDescent="0.4">
      <c r="B5" s="43" t="s">
        <v>45</v>
      </c>
      <c r="D5" s="44"/>
      <c r="F5" s="44"/>
      <c r="G5" s="217" t="s">
        <v>46</v>
      </c>
      <c r="H5" s="218"/>
      <c r="I5" s="224" t="str" cm="1">
        <f t="array" ref="I5">+IFERROR(IF(C16="該当なし","ー",_xlfn.IFS(OR(C16=L21,C16=L26),O162,AND(C10=K19,C16=L25),Q161,AND(C10=K19,C16=L27),Q163,AND(C10=K20,C16=L25),R161,AND(C10=K20,C16=L27),R163)),"ー")</f>
        <v>ー</v>
      </c>
      <c r="K5" s="206"/>
      <c r="L5" s="206"/>
    </row>
    <row r="6" spans="1:13" ht="24.95" customHeight="1" x14ac:dyDescent="0.4">
      <c r="B6" s="45" t="s">
        <v>47</v>
      </c>
      <c r="K6" s="206"/>
      <c r="L6" s="206"/>
    </row>
    <row r="7" spans="1:13" ht="24.95" customHeight="1" x14ac:dyDescent="0.4">
      <c r="B7" s="47" t="s">
        <v>40</v>
      </c>
      <c r="C7" s="48"/>
      <c r="D7" s="48"/>
      <c r="E7" s="48"/>
      <c r="F7" s="48"/>
      <c r="G7" s="48"/>
      <c r="H7" s="48"/>
      <c r="I7" s="219" t="str">
        <f>+IF(COUNTBLANK(C10:C16)+COUNTBLANK(C18:C19)&gt;0,"未入力あり","入力完了")</f>
        <v>未入力あり</v>
      </c>
      <c r="K7" s="206"/>
      <c r="L7" s="206"/>
    </row>
    <row r="8" spans="1:13" ht="24.95" customHeight="1" x14ac:dyDescent="0.4">
      <c r="B8" s="41" t="s">
        <v>48</v>
      </c>
      <c r="K8" s="206"/>
      <c r="L8" s="206"/>
    </row>
    <row r="9" spans="1:13" ht="24.95" customHeight="1" x14ac:dyDescent="0.4">
      <c r="B9" t="s">
        <v>49</v>
      </c>
      <c r="C9"/>
      <c r="D9"/>
      <c r="E9"/>
      <c r="F9"/>
      <c r="G9"/>
      <c r="H9"/>
      <c r="K9" s="206" t="s">
        <v>50</v>
      </c>
      <c r="L9" s="206"/>
    </row>
    <row r="10" spans="1:13" ht="24.95" customHeight="1" x14ac:dyDescent="0.4">
      <c r="B10" s="49" t="s">
        <v>51</v>
      </c>
      <c r="C10" s="371"/>
      <c r="D10" s="372"/>
      <c r="E10" s="50" t="s">
        <v>52</v>
      </c>
      <c r="F10" s="50"/>
      <c r="G10" s="42"/>
      <c r="K10" s="206" t="s">
        <v>53</v>
      </c>
      <c r="L10" s="206"/>
    </row>
    <row r="11" spans="1:13" ht="24.95" customHeight="1" x14ac:dyDescent="0.4">
      <c r="B11" s="49" t="s">
        <v>54</v>
      </c>
      <c r="C11" s="371"/>
      <c r="D11" s="377"/>
      <c r="E11" s="40" t="s">
        <v>55</v>
      </c>
      <c r="K11" s="206" t="s">
        <v>56</v>
      </c>
      <c r="L11" s="206"/>
    </row>
    <row r="12" spans="1:13" ht="24.95" customHeight="1" x14ac:dyDescent="0.4">
      <c r="B12" s="49" t="s">
        <v>57</v>
      </c>
      <c r="C12" s="34"/>
      <c r="D12" t="s">
        <v>58</v>
      </c>
      <c r="K12" s="206" t="s">
        <v>59</v>
      </c>
      <c r="L12" s="206"/>
    </row>
    <row r="13" spans="1:13" ht="24.75" customHeight="1" x14ac:dyDescent="0.4">
      <c r="B13" s="49" t="s">
        <v>60</v>
      </c>
      <c r="C13" s="207"/>
      <c r="D13" s="91" t="str">
        <f>IFERROR(VLOOKUP($C$10,'データ用 '!$B2:$C14,2,FALSE),"")</f>
        <v/>
      </c>
      <c r="E13" s="40" t="s">
        <v>61</v>
      </c>
      <c r="F13"/>
      <c r="K13" s="206" t="s">
        <v>62</v>
      </c>
      <c r="L13" s="206"/>
    </row>
    <row r="14" spans="1:13" ht="24.95" customHeight="1" x14ac:dyDescent="0.4">
      <c r="B14" s="49" t="s">
        <v>63</v>
      </c>
      <c r="C14" s="11"/>
      <c r="D14" s="51" t="s">
        <v>64</v>
      </c>
      <c r="E14"/>
      <c r="F14"/>
      <c r="G14"/>
      <c r="H14"/>
      <c r="K14" s="206" t="s">
        <v>65</v>
      </c>
      <c r="L14" s="206"/>
    </row>
    <row r="15" spans="1:13" ht="24.95" customHeight="1" x14ac:dyDescent="0.4">
      <c r="B15" s="49" t="s">
        <v>66</v>
      </c>
      <c r="C15" s="208"/>
      <c r="D15" s="51" t="s">
        <v>67</v>
      </c>
      <c r="E15"/>
      <c r="F15"/>
      <c r="G15"/>
      <c r="H15"/>
      <c r="K15" s="206" t="s">
        <v>68</v>
      </c>
      <c r="L15" s="206"/>
    </row>
    <row r="16" spans="1:13" ht="24.95" customHeight="1" x14ac:dyDescent="0.4">
      <c r="B16" s="49" t="s">
        <v>69</v>
      </c>
      <c r="C16" s="209"/>
      <c r="D16" t="s">
        <v>70</v>
      </c>
      <c r="E16"/>
      <c r="F16"/>
      <c r="G16"/>
      <c r="H16"/>
      <c r="I16"/>
      <c r="J16"/>
      <c r="K16" s="206" t="s">
        <v>71</v>
      </c>
      <c r="L16"/>
      <c r="M16"/>
    </row>
    <row r="17" spans="2:13" ht="24.75" customHeight="1" x14ac:dyDescent="0.4">
      <c r="B17" s="52" t="s">
        <v>72</v>
      </c>
      <c r="C17"/>
      <c r="D17"/>
      <c r="E17"/>
      <c r="F17"/>
      <c r="G17"/>
      <c r="H17"/>
      <c r="I17"/>
      <c r="J17"/>
      <c r="K17" t="s">
        <v>73</v>
      </c>
      <c r="L17"/>
      <c r="M17"/>
    </row>
    <row r="18" spans="2:13" ht="24.75" customHeight="1" x14ac:dyDescent="0.4">
      <c r="B18" s="49" t="s">
        <v>74</v>
      </c>
      <c r="C18" s="342"/>
      <c r="D18" s="343"/>
      <c r="E18" s="343"/>
      <c r="F18" s="343"/>
      <c r="G18" s="343"/>
      <c r="H18" s="344"/>
      <c r="I18"/>
      <c r="J18"/>
      <c r="K18" t="s">
        <v>75</v>
      </c>
      <c r="L18"/>
      <c r="M18"/>
    </row>
    <row r="19" spans="2:13" ht="24.75" customHeight="1" x14ac:dyDescent="0.4">
      <c r="B19" s="359" t="s">
        <v>76</v>
      </c>
      <c r="C19" s="362"/>
      <c r="D19" s="363"/>
      <c r="E19" s="363"/>
      <c r="F19" s="363"/>
      <c r="G19" s="363"/>
      <c r="H19" s="364"/>
      <c r="I19"/>
      <c r="J19"/>
      <c r="K19" t="s">
        <v>77</v>
      </c>
      <c r="L19"/>
      <c r="M19"/>
    </row>
    <row r="20" spans="2:13" ht="24.75" customHeight="1" x14ac:dyDescent="0.4">
      <c r="B20" s="360"/>
      <c r="C20" s="365"/>
      <c r="D20" s="366"/>
      <c r="E20" s="366"/>
      <c r="F20" s="366"/>
      <c r="G20" s="366"/>
      <c r="H20" s="367"/>
      <c r="I20"/>
      <c r="J20"/>
      <c r="K20" t="s">
        <v>78</v>
      </c>
      <c r="L20"/>
      <c r="M20"/>
    </row>
    <row r="21" spans="2:13" ht="24.75" customHeight="1" x14ac:dyDescent="0.4">
      <c r="B21" s="360"/>
      <c r="C21" s="365"/>
      <c r="D21" s="366"/>
      <c r="E21" s="366"/>
      <c r="F21" s="366"/>
      <c r="G21" s="366"/>
      <c r="H21" s="367"/>
      <c r="I21"/>
      <c r="J21"/>
      <c r="K21" t="s">
        <v>79</v>
      </c>
      <c r="L21" t="s">
        <v>80</v>
      </c>
      <c r="M21"/>
    </row>
    <row r="22" spans="2:13" ht="24.75" customHeight="1" x14ac:dyDescent="0.4">
      <c r="B22" s="361"/>
      <c r="C22" s="368"/>
      <c r="D22" s="369"/>
      <c r="E22" s="369"/>
      <c r="F22" s="369"/>
      <c r="G22" s="369"/>
      <c r="H22" s="370"/>
      <c r="I22"/>
      <c r="J22"/>
      <c r="K22" s="206"/>
      <c r="L22" s="206" t="s">
        <v>81</v>
      </c>
      <c r="M22"/>
    </row>
    <row r="23" spans="2:13" ht="24.75" customHeight="1" x14ac:dyDescent="0.4">
      <c r="I23"/>
      <c r="J23"/>
      <c r="K23" t="s">
        <v>82</v>
      </c>
      <c r="L23" t="s">
        <v>80</v>
      </c>
      <c r="M23"/>
    </row>
    <row r="24" spans="2:13" ht="24.95" customHeight="1" x14ac:dyDescent="0.4">
      <c r="B24" s="47" t="s">
        <v>83</v>
      </c>
      <c r="C24" s="48"/>
      <c r="D24" s="48"/>
      <c r="E24" s="48"/>
      <c r="F24" s="48"/>
      <c r="G24" s="48"/>
      <c r="H24" s="48"/>
      <c r="I24" s="220" t="str">
        <f>+IF(COUNTBLANK(B27)+COUNTBLANK(C44:D53)+COUNTBLANK(C56:D56)+COUNTBLANK(C67:C68)+COUNTBLANK(C70:C71)+COUNTBLANK(C73:C74)&gt;0,"未入力あり","入力完了")</f>
        <v>未入力あり</v>
      </c>
      <c r="J24"/>
      <c r="K24" s="206"/>
      <c r="L24" t="s">
        <v>81</v>
      </c>
      <c r="M24"/>
    </row>
    <row r="25" spans="2:13" ht="24.75" customHeight="1" x14ac:dyDescent="0.4">
      <c r="B25" s="41" t="s">
        <v>84</v>
      </c>
      <c r="C25"/>
      <c r="D25"/>
      <c r="E25"/>
      <c r="F25"/>
      <c r="G25"/>
      <c r="H25"/>
      <c r="I25"/>
      <c r="J25"/>
      <c r="K25" t="s">
        <v>85</v>
      </c>
      <c r="L25" t="s">
        <v>86</v>
      </c>
      <c r="M25"/>
    </row>
    <row r="26" spans="2:13" ht="24.75" customHeight="1" x14ac:dyDescent="0.4">
      <c r="B26" s="40" t="s">
        <v>87</v>
      </c>
      <c r="C26"/>
      <c r="D26"/>
      <c r="E26"/>
      <c r="F26"/>
      <c r="G26"/>
      <c r="H26"/>
      <c r="I26"/>
      <c r="J26"/>
      <c r="K26"/>
      <c r="L26" t="s">
        <v>88</v>
      </c>
      <c r="M26"/>
    </row>
    <row r="27" spans="2:13" ht="24.75" customHeight="1" x14ac:dyDescent="0.4">
      <c r="B27" s="378"/>
      <c r="C27" s="363"/>
      <c r="D27" s="363"/>
      <c r="E27" s="363"/>
      <c r="F27" s="363"/>
      <c r="G27" s="363"/>
      <c r="H27" s="364"/>
      <c r="I27"/>
      <c r="J27"/>
      <c r="K27"/>
      <c r="L27" t="s">
        <v>89</v>
      </c>
      <c r="M27"/>
    </row>
    <row r="28" spans="2:13" ht="24.75" customHeight="1" x14ac:dyDescent="0.4">
      <c r="B28" s="365"/>
      <c r="C28" s="366"/>
      <c r="D28" s="366"/>
      <c r="E28" s="366"/>
      <c r="F28" s="366"/>
      <c r="G28" s="366"/>
      <c r="H28" s="367"/>
      <c r="I28"/>
      <c r="J28"/>
      <c r="K28"/>
      <c r="L28" t="s">
        <v>81</v>
      </c>
      <c r="M28"/>
    </row>
    <row r="29" spans="2:13" ht="24.75" customHeight="1" x14ac:dyDescent="0.4">
      <c r="B29" s="365"/>
      <c r="C29" s="366"/>
      <c r="D29" s="366"/>
      <c r="E29" s="366"/>
      <c r="F29" s="366"/>
      <c r="G29" s="366"/>
      <c r="H29" s="367"/>
      <c r="I29"/>
      <c r="J29"/>
      <c r="K29"/>
      <c r="L29"/>
      <c r="M29"/>
    </row>
    <row r="30" spans="2:13" ht="24.75" customHeight="1" x14ac:dyDescent="0.4">
      <c r="B30" s="365"/>
      <c r="C30" s="366"/>
      <c r="D30" s="366"/>
      <c r="E30" s="366"/>
      <c r="F30" s="366"/>
      <c r="G30" s="366"/>
      <c r="H30" s="367"/>
      <c r="I30"/>
      <c r="J30"/>
      <c r="K30"/>
      <c r="L30"/>
      <c r="M30"/>
    </row>
    <row r="31" spans="2:13" ht="24.75" customHeight="1" x14ac:dyDescent="0.4">
      <c r="B31" s="365"/>
      <c r="C31" s="366"/>
      <c r="D31" s="366"/>
      <c r="E31" s="366"/>
      <c r="F31" s="366"/>
      <c r="G31" s="366"/>
      <c r="H31" s="367"/>
      <c r="I31"/>
      <c r="J31"/>
      <c r="K31"/>
      <c r="L31"/>
      <c r="M31"/>
    </row>
    <row r="32" spans="2:13" ht="24.75" customHeight="1" x14ac:dyDescent="0.4">
      <c r="B32" s="365"/>
      <c r="C32" s="366"/>
      <c r="D32" s="366"/>
      <c r="E32" s="366"/>
      <c r="F32" s="366"/>
      <c r="G32" s="366"/>
      <c r="H32" s="367"/>
      <c r="I32"/>
      <c r="J32"/>
      <c r="K32"/>
      <c r="L32"/>
      <c r="M32"/>
    </row>
    <row r="33" spans="2:13" ht="24.75" customHeight="1" x14ac:dyDescent="0.4">
      <c r="B33" s="365"/>
      <c r="C33" s="366"/>
      <c r="D33" s="366"/>
      <c r="E33" s="366"/>
      <c r="F33" s="366"/>
      <c r="G33" s="366"/>
      <c r="H33" s="367"/>
      <c r="I33"/>
      <c r="J33"/>
      <c r="K33"/>
      <c r="L33"/>
      <c r="M33"/>
    </row>
    <row r="34" spans="2:13" ht="24.75" customHeight="1" x14ac:dyDescent="0.4">
      <c r="B34" s="365"/>
      <c r="C34" s="366"/>
      <c r="D34" s="366"/>
      <c r="E34" s="366"/>
      <c r="F34" s="366"/>
      <c r="G34" s="366"/>
      <c r="H34" s="367"/>
      <c r="I34"/>
      <c r="J34"/>
      <c r="K34"/>
      <c r="L34"/>
      <c r="M34"/>
    </row>
    <row r="35" spans="2:13" ht="24.75" customHeight="1" x14ac:dyDescent="0.4">
      <c r="B35" s="368"/>
      <c r="C35" s="369"/>
      <c r="D35" s="369"/>
      <c r="E35" s="369"/>
      <c r="F35" s="369"/>
      <c r="G35" s="369"/>
      <c r="H35" s="370"/>
      <c r="I35"/>
      <c r="J35"/>
      <c r="K35"/>
      <c r="L35"/>
      <c r="M35"/>
    </row>
    <row r="36" spans="2:13" ht="24.75" customHeight="1" x14ac:dyDescent="0.4">
      <c r="B36" s="53"/>
      <c r="C36"/>
      <c r="D36"/>
      <c r="E36"/>
      <c r="F36"/>
      <c r="G36"/>
      <c r="H36"/>
      <c r="I36"/>
      <c r="J36"/>
      <c r="K36"/>
      <c r="L36"/>
      <c r="M36"/>
    </row>
    <row r="37" spans="2:13" ht="24.95" customHeight="1" x14ac:dyDescent="0.4">
      <c r="B37" s="41" t="s">
        <v>90</v>
      </c>
      <c r="C37"/>
      <c r="D37"/>
      <c r="E37"/>
      <c r="F37"/>
      <c r="G37"/>
      <c r="H37"/>
      <c r="I37"/>
      <c r="J37"/>
      <c r="K37"/>
      <c r="L37"/>
      <c r="M37"/>
    </row>
    <row r="38" spans="2:13" ht="24.95" customHeight="1" x14ac:dyDescent="0.4">
      <c r="B38" s="373" t="s">
        <v>91</v>
      </c>
      <c r="C38" s="373"/>
      <c r="D38" s="373"/>
      <c r="E38" s="373"/>
      <c r="F38" s="373"/>
      <c r="G38" s="373"/>
      <c r="H38" s="373"/>
      <c r="I38"/>
      <c r="J38"/>
      <c r="K38"/>
      <c r="L38"/>
      <c r="M38"/>
    </row>
    <row r="39" spans="2:13" ht="24.95" customHeight="1" x14ac:dyDescent="0.4">
      <c r="B39" s="374" t="s">
        <v>92</v>
      </c>
      <c r="C39" s="373"/>
      <c r="D39" s="373"/>
      <c r="E39" s="373"/>
      <c r="F39" s="373"/>
      <c r="G39" s="373"/>
      <c r="H39" s="373"/>
      <c r="K39" s="206"/>
      <c r="L39" s="206"/>
    </row>
    <row r="40" spans="2:13" ht="24.95" customHeight="1" x14ac:dyDescent="0.4">
      <c r="B40" s="375" t="s">
        <v>93</v>
      </c>
      <c r="C40" s="376"/>
      <c r="D40" s="376"/>
      <c r="E40" s="376"/>
      <c r="F40" s="376"/>
      <c r="G40" s="376"/>
      <c r="H40" s="376"/>
      <c r="K40" s="206"/>
      <c r="L40" s="206"/>
    </row>
    <row r="41" spans="2:13" ht="24.95" customHeight="1" x14ac:dyDescent="0.4">
      <c r="B41" s="385" t="s">
        <v>94</v>
      </c>
      <c r="C41" s="388" t="s">
        <v>95</v>
      </c>
      <c r="D41" s="391" t="s">
        <v>96</v>
      </c>
      <c r="E41" s="391"/>
      <c r="F41" s="391"/>
      <c r="G41" s="391"/>
      <c r="H41" s="391"/>
      <c r="K41" s="206"/>
      <c r="L41" s="206"/>
    </row>
    <row r="42" spans="2:13" ht="24.95" customHeight="1" x14ac:dyDescent="0.4">
      <c r="B42" s="386"/>
      <c r="C42" s="389"/>
      <c r="D42" s="379" t="s">
        <v>97</v>
      </c>
      <c r="E42" s="395" t="s">
        <v>98</v>
      </c>
      <c r="F42" s="396"/>
      <c r="G42" s="396"/>
      <c r="H42" s="397"/>
      <c r="K42" s="206"/>
      <c r="L42" s="206"/>
    </row>
    <row r="43" spans="2:13" ht="24.95" customHeight="1" x14ac:dyDescent="0.4">
      <c r="B43" s="387"/>
      <c r="C43" s="390"/>
      <c r="D43" s="380"/>
      <c r="E43" s="54" t="s">
        <v>99</v>
      </c>
      <c r="F43" s="13"/>
      <c r="G43" s="54" t="s">
        <v>99</v>
      </c>
      <c r="H43" s="13"/>
      <c r="K43" s="206"/>
      <c r="L43" s="206"/>
    </row>
    <row r="44" spans="2:13" ht="24.95" customHeight="1" x14ac:dyDescent="0.4">
      <c r="B44" s="55" t="s">
        <v>100</v>
      </c>
      <c r="C44" s="12"/>
      <c r="D44" s="12"/>
      <c r="E44" s="392"/>
      <c r="F44" s="384"/>
      <c r="G44" s="383"/>
      <c r="H44" s="384"/>
      <c r="K44" s="206"/>
      <c r="L44" s="206"/>
    </row>
    <row r="45" spans="2:13" ht="24.95" customHeight="1" x14ac:dyDescent="0.4">
      <c r="B45" s="55" t="s">
        <v>101</v>
      </c>
      <c r="C45" s="12"/>
      <c r="D45" s="12"/>
      <c r="E45" s="392"/>
      <c r="F45" s="384"/>
      <c r="G45" s="383"/>
      <c r="H45" s="384"/>
      <c r="K45" s="206"/>
      <c r="L45" s="206"/>
    </row>
    <row r="46" spans="2:13" ht="24.95" customHeight="1" x14ac:dyDescent="0.4">
      <c r="B46" s="55" t="s">
        <v>102</v>
      </c>
      <c r="C46" s="22">
        <f>C44-C45</f>
        <v>0</v>
      </c>
      <c r="D46" s="22">
        <f>D44-D45</f>
        <v>0</v>
      </c>
      <c r="E46" s="393">
        <f>E44-E45</f>
        <v>0</v>
      </c>
      <c r="F46" s="382"/>
      <c r="G46" s="381">
        <f>G44-G45</f>
        <v>0</v>
      </c>
      <c r="H46" s="382"/>
      <c r="K46" s="206"/>
      <c r="L46" s="206"/>
    </row>
    <row r="47" spans="2:13" ht="24.95" customHeight="1" x14ac:dyDescent="0.4">
      <c r="B47" s="55" t="s">
        <v>103</v>
      </c>
      <c r="C47" s="12"/>
      <c r="D47" s="12"/>
      <c r="E47" s="392"/>
      <c r="F47" s="384"/>
      <c r="G47" s="383"/>
      <c r="H47" s="384"/>
      <c r="K47" s="206"/>
      <c r="L47" s="206"/>
    </row>
    <row r="48" spans="2:13" ht="24.95" customHeight="1" x14ac:dyDescent="0.4">
      <c r="B48" s="55" t="s">
        <v>104</v>
      </c>
      <c r="C48" s="22">
        <f>C46-C47</f>
        <v>0</v>
      </c>
      <c r="D48" s="22">
        <f>D46-D47</f>
        <v>0</v>
      </c>
      <c r="E48" s="393">
        <f>E46-E47</f>
        <v>0</v>
      </c>
      <c r="F48" s="394"/>
      <c r="G48" s="381">
        <f>G46-G47</f>
        <v>0</v>
      </c>
      <c r="H48" s="382"/>
      <c r="K48" s="206"/>
      <c r="L48" s="206"/>
    </row>
    <row r="49" spans="2:12" ht="24.95" customHeight="1" x14ac:dyDescent="0.4">
      <c r="B49" s="55" t="s">
        <v>105</v>
      </c>
      <c r="C49" s="12"/>
      <c r="D49" s="12"/>
      <c r="E49" s="392"/>
      <c r="F49" s="384"/>
      <c r="G49" s="383"/>
      <c r="H49" s="384"/>
      <c r="K49" s="206"/>
      <c r="L49" s="206"/>
    </row>
    <row r="50" spans="2:12" ht="24.95" customHeight="1" x14ac:dyDescent="0.4">
      <c r="B50" s="55" t="s">
        <v>106</v>
      </c>
      <c r="C50" s="12"/>
      <c r="D50" s="12"/>
      <c r="E50" s="392"/>
      <c r="F50" s="384"/>
      <c r="G50" s="383"/>
      <c r="H50" s="384"/>
      <c r="K50" s="206"/>
      <c r="L50" s="206"/>
    </row>
    <row r="51" spans="2:12" ht="24.95" customHeight="1" x14ac:dyDescent="0.4">
      <c r="B51" s="92" t="s">
        <v>107</v>
      </c>
      <c r="C51" s="22">
        <f>C48+C49-C50</f>
        <v>0</v>
      </c>
      <c r="D51" s="22">
        <f>D48+D49-D50</f>
        <v>0</v>
      </c>
      <c r="E51" s="393">
        <f>E48+E49-E50</f>
        <v>0</v>
      </c>
      <c r="F51" s="382"/>
      <c r="G51" s="381">
        <f>G48+G49-G50</f>
        <v>0</v>
      </c>
      <c r="H51" s="382"/>
      <c r="K51" s="206"/>
      <c r="L51" s="206"/>
    </row>
    <row r="52" spans="2:12" ht="24.95" customHeight="1" x14ac:dyDescent="0.4">
      <c r="B52" s="55" t="s">
        <v>108</v>
      </c>
      <c r="C52" s="14"/>
      <c r="D52" s="14"/>
      <c r="E52" s="383"/>
      <c r="F52" s="384"/>
      <c r="G52" s="383"/>
      <c r="H52" s="384"/>
      <c r="K52" s="206"/>
      <c r="L52" s="206"/>
    </row>
    <row r="53" spans="2:12" ht="24.95" customHeight="1" x14ac:dyDescent="0.4">
      <c r="B53" s="55" t="s">
        <v>109</v>
      </c>
      <c r="C53" s="22">
        <f>C51-C52</f>
        <v>0</v>
      </c>
      <c r="D53" s="22">
        <f>D51-D52</f>
        <v>0</v>
      </c>
      <c r="E53" s="381">
        <f>E51-E52</f>
        <v>0</v>
      </c>
      <c r="F53" s="394"/>
      <c r="G53" s="381">
        <f>G51-G52</f>
        <v>0</v>
      </c>
      <c r="H53" s="394"/>
      <c r="K53" s="206"/>
      <c r="L53" s="206"/>
    </row>
    <row r="54" spans="2:12" ht="24.95" customHeight="1" x14ac:dyDescent="0.4">
      <c r="B54" s="40" t="s">
        <v>271</v>
      </c>
      <c r="K54" s="206"/>
      <c r="L54" s="206"/>
    </row>
    <row r="55" spans="2:12" ht="24.95" customHeight="1" x14ac:dyDescent="0.4">
      <c r="B55" s="56"/>
      <c r="C55" s="57" t="s">
        <v>110</v>
      </c>
      <c r="D55" s="57" t="s">
        <v>97</v>
      </c>
      <c r="E55" s="399" t="s">
        <v>111</v>
      </c>
      <c r="F55" s="400"/>
      <c r="G55" s="400"/>
      <c r="H55" s="401"/>
      <c r="K55" s="206"/>
      <c r="L55" s="206"/>
    </row>
    <row r="56" spans="2:12" ht="24.95" customHeight="1" x14ac:dyDescent="0.4">
      <c r="B56" s="58" t="s">
        <v>112</v>
      </c>
      <c r="C56" s="15"/>
      <c r="D56" s="15"/>
      <c r="E56" s="406">
        <f>C56-D56</f>
        <v>0</v>
      </c>
      <c r="F56" s="407"/>
      <c r="G56" s="407"/>
      <c r="H56" s="408"/>
      <c r="K56" s="206"/>
      <c r="L56" s="206"/>
    </row>
    <row r="57" spans="2:12" ht="24.95" customHeight="1" x14ac:dyDescent="0.4">
      <c r="K57" s="206"/>
      <c r="L57" s="206"/>
    </row>
    <row r="58" spans="2:12" ht="24.95" customHeight="1" x14ac:dyDescent="0.4">
      <c r="B58" s="41" t="s">
        <v>113</v>
      </c>
      <c r="K58" s="206"/>
      <c r="L58" s="206"/>
    </row>
    <row r="59" spans="2:12" ht="24.95" customHeight="1" x14ac:dyDescent="0.4">
      <c r="B59" s="40" t="s">
        <v>114</v>
      </c>
      <c r="K59" s="206"/>
      <c r="L59" s="206"/>
    </row>
    <row r="60" spans="2:12" ht="24.95" customHeight="1" x14ac:dyDescent="0.4">
      <c r="B60" s="59" t="s">
        <v>115</v>
      </c>
      <c r="C60" s="59"/>
      <c r="K60" s="206"/>
      <c r="L60" s="206"/>
    </row>
    <row r="61" spans="2:12" ht="24.95" customHeight="1" x14ac:dyDescent="0.4">
      <c r="B61" s="60" t="s">
        <v>116</v>
      </c>
      <c r="C61" s="23">
        <f>D44</f>
        <v>0</v>
      </c>
      <c r="D61" s="53" t="s">
        <v>117</v>
      </c>
      <c r="E61" s="53"/>
      <c r="F61" s="53"/>
      <c r="G61" s="53"/>
      <c r="H61" s="53"/>
      <c r="K61" s="206"/>
      <c r="L61" s="206"/>
    </row>
    <row r="62" spans="2:12" ht="24.95" customHeight="1" x14ac:dyDescent="0.4">
      <c r="B62" s="60" t="s">
        <v>118</v>
      </c>
      <c r="C62" s="23">
        <f>D45</f>
        <v>0</v>
      </c>
      <c r="D62" s="53"/>
      <c r="E62" s="53"/>
      <c r="F62" s="53"/>
      <c r="G62" s="53"/>
      <c r="H62" s="53"/>
      <c r="K62" s="206"/>
      <c r="L62" s="206"/>
    </row>
    <row r="63" spans="2:12" ht="24.95" customHeight="1" x14ac:dyDescent="0.4">
      <c r="B63" s="60" t="s">
        <v>119</v>
      </c>
      <c r="C63" s="23">
        <f>D47</f>
        <v>0</v>
      </c>
      <c r="D63" s="53"/>
      <c r="E63" s="53"/>
      <c r="F63" s="53"/>
      <c r="G63" s="53"/>
      <c r="H63" s="53"/>
      <c r="K63" s="206"/>
      <c r="L63" s="206"/>
    </row>
    <row r="64" spans="2:12" ht="24.95" customHeight="1" x14ac:dyDescent="0.4">
      <c r="B64" s="60" t="s">
        <v>120</v>
      </c>
      <c r="C64" s="23">
        <f>D50</f>
        <v>0</v>
      </c>
      <c r="D64" s="53"/>
      <c r="E64" s="53"/>
      <c r="F64" s="53"/>
      <c r="G64" s="53"/>
      <c r="H64" s="53"/>
      <c r="K64" s="206"/>
      <c r="L64" s="206"/>
    </row>
    <row r="65" spans="2:12" ht="24.95" customHeight="1" x14ac:dyDescent="0.4">
      <c r="B65" s="60" t="s">
        <v>121</v>
      </c>
      <c r="C65" s="23">
        <f>D52</f>
        <v>0</v>
      </c>
      <c r="D65" s="53"/>
      <c r="E65" s="53"/>
      <c r="F65" s="53"/>
      <c r="G65" s="53"/>
      <c r="H65" s="53"/>
      <c r="K65" s="206"/>
      <c r="L65" s="206"/>
    </row>
    <row r="66" spans="2:12" ht="24.95" customHeight="1" x14ac:dyDescent="0.4">
      <c r="B66" s="93" t="s">
        <v>122</v>
      </c>
      <c r="C66" s="23">
        <f>D49</f>
        <v>0</v>
      </c>
      <c r="D66" s="53"/>
      <c r="E66" s="53"/>
      <c r="F66" s="53"/>
      <c r="G66" s="53"/>
      <c r="H66" s="53"/>
      <c r="K66" s="206"/>
      <c r="L66" s="206"/>
    </row>
    <row r="67" spans="2:12" ht="24.95" customHeight="1" x14ac:dyDescent="0.4">
      <c r="B67" s="60" t="s">
        <v>123</v>
      </c>
      <c r="C67" s="17"/>
      <c r="D67" s="53" t="s">
        <v>124</v>
      </c>
      <c r="E67" s="53"/>
      <c r="F67" s="53"/>
      <c r="G67" s="53"/>
      <c r="H67" s="53"/>
      <c r="K67" s="206"/>
      <c r="L67" s="206"/>
    </row>
    <row r="68" spans="2:12" ht="24.95" customHeight="1" x14ac:dyDescent="0.4">
      <c r="B68" s="60" t="s">
        <v>125</v>
      </c>
      <c r="C68" s="16"/>
      <c r="D68" s="53" t="s">
        <v>270</v>
      </c>
      <c r="E68" s="331"/>
      <c r="F68" s="331"/>
      <c r="G68" s="53"/>
      <c r="H68" s="53"/>
      <c r="K68" s="206"/>
      <c r="L68" s="206"/>
    </row>
    <row r="69" spans="2:12" ht="9.9499999999999993" customHeight="1" x14ac:dyDescent="0.4">
      <c r="B69" s="61"/>
      <c r="C69" s="62"/>
      <c r="D69" s="63"/>
      <c r="E69" s="63"/>
      <c r="F69" s="63"/>
      <c r="G69" s="53"/>
      <c r="H69" s="53"/>
      <c r="K69" s="206"/>
      <c r="L69" s="206"/>
    </row>
    <row r="70" spans="2:12" ht="24.95" customHeight="1" x14ac:dyDescent="0.4">
      <c r="B70" s="60" t="s">
        <v>126</v>
      </c>
      <c r="C70" s="16"/>
      <c r="D70" s="63" t="s">
        <v>127</v>
      </c>
      <c r="E70" s="53"/>
      <c r="F70" s="53"/>
      <c r="G70" s="53"/>
      <c r="H70" s="53"/>
      <c r="K70" s="206"/>
      <c r="L70" s="206"/>
    </row>
    <row r="71" spans="2:12" ht="24.95" customHeight="1" x14ac:dyDescent="0.4">
      <c r="B71" s="60" t="s">
        <v>128</v>
      </c>
      <c r="C71" s="16"/>
      <c r="D71" s="63" t="s">
        <v>129</v>
      </c>
      <c r="E71" s="53"/>
      <c r="F71" s="53"/>
      <c r="G71" s="53"/>
      <c r="H71" s="53"/>
      <c r="K71" s="206"/>
      <c r="L71" s="206"/>
    </row>
    <row r="72" spans="2:12" ht="9.9499999999999993" customHeight="1" x14ac:dyDescent="0.4">
      <c r="B72" s="61"/>
      <c r="C72" s="62"/>
      <c r="D72" s="63"/>
      <c r="E72" s="63"/>
      <c r="F72" s="63"/>
      <c r="G72" s="53"/>
      <c r="H72" s="53"/>
      <c r="K72" s="206"/>
      <c r="L72" s="206"/>
    </row>
    <row r="73" spans="2:12" ht="24.95" customHeight="1" x14ac:dyDescent="0.4">
      <c r="B73" s="60" t="s">
        <v>130</v>
      </c>
      <c r="C73" s="16"/>
      <c r="D73" s="63" t="s">
        <v>131</v>
      </c>
      <c r="E73" s="53"/>
      <c r="F73" s="53"/>
      <c r="G73" s="53"/>
      <c r="H73" s="53"/>
      <c r="K73" s="206"/>
      <c r="L73" s="206"/>
    </row>
    <row r="74" spans="2:12" ht="24.95" customHeight="1" x14ac:dyDescent="0.4">
      <c r="B74" s="60" t="s">
        <v>132</v>
      </c>
      <c r="C74" s="16"/>
      <c r="D74" s="63" t="s">
        <v>133</v>
      </c>
      <c r="E74" s="53"/>
      <c r="F74" s="53"/>
      <c r="G74" s="53"/>
      <c r="H74" s="53"/>
      <c r="K74" s="206"/>
      <c r="L74" s="206"/>
    </row>
    <row r="75" spans="2:12" ht="24.95" customHeight="1" x14ac:dyDescent="0.4">
      <c r="C75" s="64"/>
      <c r="D75" s="53" t="s">
        <v>134</v>
      </c>
      <c r="E75" s="53"/>
      <c r="F75" s="53"/>
      <c r="G75" s="53"/>
      <c r="H75" s="53"/>
      <c r="K75" s="206"/>
      <c r="L75" s="206"/>
    </row>
    <row r="76" spans="2:12" ht="24.95" customHeight="1" x14ac:dyDescent="0.4">
      <c r="B76" s="41" t="s">
        <v>135</v>
      </c>
      <c r="C76" s="64"/>
      <c r="D76" s="53"/>
      <c r="E76" s="53"/>
      <c r="F76" s="53"/>
      <c r="G76" s="53"/>
      <c r="H76" s="53"/>
      <c r="K76" s="206"/>
      <c r="L76" s="206"/>
    </row>
    <row r="77" spans="2:12" ht="24.95" customHeight="1" x14ac:dyDescent="0.4">
      <c r="B77" s="59" t="s">
        <v>115</v>
      </c>
      <c r="C77" s="65" t="s">
        <v>136</v>
      </c>
      <c r="D77" s="66" t="s">
        <v>137</v>
      </c>
      <c r="E77" s="53"/>
      <c r="F77" s="53"/>
      <c r="G77" s="53"/>
      <c r="H77" s="53"/>
      <c r="K77" s="206"/>
      <c r="L77" s="206"/>
    </row>
    <row r="78" spans="2:12" ht="24.95" customHeight="1" x14ac:dyDescent="0.4">
      <c r="B78" s="67" t="s">
        <v>138</v>
      </c>
      <c r="C78" s="27">
        <f>C44</f>
        <v>0</v>
      </c>
      <c r="D78" s="27">
        <f>D44</f>
        <v>0</v>
      </c>
      <c r="E78" s="53"/>
      <c r="F78" s="53"/>
      <c r="G78" s="53"/>
      <c r="H78" s="53"/>
      <c r="K78" s="206"/>
      <c r="L78" s="206"/>
    </row>
    <row r="79" spans="2:12" ht="24.95" customHeight="1" x14ac:dyDescent="0.4">
      <c r="B79" s="67" t="s">
        <v>139</v>
      </c>
      <c r="C79" s="27">
        <f>C46</f>
        <v>0</v>
      </c>
      <c r="D79" s="27">
        <f>D46</f>
        <v>0</v>
      </c>
      <c r="E79" s="53"/>
      <c r="F79" s="53"/>
      <c r="G79" s="53"/>
      <c r="H79" s="53"/>
      <c r="K79" s="206"/>
      <c r="L79" s="206"/>
    </row>
    <row r="80" spans="2:12" ht="24.95" customHeight="1" thickBot="1" x14ac:dyDescent="0.45">
      <c r="B80" s="68" t="s">
        <v>140</v>
      </c>
      <c r="C80" s="28">
        <f>C51</f>
        <v>0</v>
      </c>
      <c r="D80" s="69"/>
      <c r="E80" s="53"/>
      <c r="F80" s="53"/>
      <c r="G80" s="53"/>
      <c r="H80" s="53"/>
      <c r="K80" s="206"/>
      <c r="L80" s="206"/>
    </row>
    <row r="81" spans="2:12" ht="24.95" customHeight="1" x14ac:dyDescent="0.4">
      <c r="B81" s="70" t="s">
        <v>141</v>
      </c>
      <c r="C81" s="24">
        <f>C56</f>
        <v>0</v>
      </c>
      <c r="D81" s="24">
        <f>D56</f>
        <v>0</v>
      </c>
      <c r="E81" s="53"/>
      <c r="F81" s="53"/>
      <c r="G81" s="53"/>
      <c r="H81" s="53"/>
      <c r="K81" s="206"/>
      <c r="L81" s="206"/>
    </row>
    <row r="82" spans="2:12" ht="24.95" customHeight="1" x14ac:dyDescent="0.4">
      <c r="C82" s="64"/>
      <c r="D82" s="53"/>
      <c r="E82" s="53"/>
      <c r="F82" s="53"/>
      <c r="G82" s="53"/>
      <c r="H82" s="53"/>
      <c r="K82" s="206"/>
      <c r="L82" s="206"/>
    </row>
    <row r="83" spans="2:12" ht="24.95" customHeight="1" x14ac:dyDescent="0.4">
      <c r="B83" s="41" t="s">
        <v>142</v>
      </c>
      <c r="C83" s="71"/>
      <c r="D83" s="53"/>
      <c r="E83" s="53"/>
      <c r="F83" s="53"/>
      <c r="G83" s="53"/>
      <c r="H83" s="53"/>
      <c r="K83" s="206"/>
      <c r="L83" s="206"/>
    </row>
    <row r="84" spans="2:12" ht="24.95" customHeight="1" x14ac:dyDescent="0.4">
      <c r="B84" s="59" t="s">
        <v>115</v>
      </c>
      <c r="C84" s="33" t="s">
        <v>143</v>
      </c>
      <c r="D84" s="53"/>
      <c r="E84" s="53"/>
      <c r="F84" s="53"/>
      <c r="G84" s="53"/>
      <c r="H84" s="53"/>
      <c r="K84" s="206"/>
      <c r="L84" s="206"/>
    </row>
    <row r="85" spans="2:12" ht="24.95" customHeight="1" x14ac:dyDescent="0.4">
      <c r="B85" s="67" t="s">
        <v>144</v>
      </c>
      <c r="C85" s="25">
        <f>C70</f>
        <v>0</v>
      </c>
      <c r="D85" s="403" t="s">
        <v>145</v>
      </c>
      <c r="E85" s="404"/>
      <c r="F85" s="404"/>
      <c r="G85" s="404"/>
      <c r="H85" s="404"/>
      <c r="I85" s="404"/>
      <c r="J85" s="404"/>
      <c r="K85" s="206"/>
      <c r="L85" s="206"/>
    </row>
    <row r="86" spans="2:12" ht="24.95" customHeight="1" x14ac:dyDescent="0.4">
      <c r="B86" s="67" t="s">
        <v>146</v>
      </c>
      <c r="C86" s="25">
        <f>C61-C62-C63-C64-C64-C66-C67-C68</f>
        <v>0</v>
      </c>
      <c r="D86" s="403" t="s">
        <v>147</v>
      </c>
      <c r="E86" s="404"/>
      <c r="F86" s="404"/>
      <c r="G86" s="404"/>
      <c r="H86" s="404"/>
      <c r="I86" s="404"/>
      <c r="J86" s="404"/>
      <c r="K86" s="206"/>
      <c r="L86" s="206"/>
    </row>
    <row r="87" spans="2:12" ht="24.95" customHeight="1" x14ac:dyDescent="0.4">
      <c r="B87" s="67" t="s">
        <v>148</v>
      </c>
      <c r="C87" s="25">
        <f>C71</f>
        <v>0</v>
      </c>
      <c r="D87" s="403" t="s">
        <v>149</v>
      </c>
      <c r="E87" s="404"/>
      <c r="F87" s="404"/>
      <c r="G87" s="404"/>
      <c r="H87" s="404"/>
      <c r="I87" s="404"/>
      <c r="J87" s="404"/>
      <c r="K87" s="206"/>
      <c r="L87" s="206"/>
    </row>
    <row r="88" spans="2:12" ht="24.95" customHeight="1" x14ac:dyDescent="0.4">
      <c r="B88" s="67" t="s">
        <v>150</v>
      </c>
      <c r="C88" s="25">
        <f>C62+C63+C64+C65+C66+C67+C68</f>
        <v>0</v>
      </c>
      <c r="D88" s="72" t="s">
        <v>151</v>
      </c>
      <c r="E88" s="73"/>
      <c r="F88" s="73"/>
      <c r="G88" s="73"/>
      <c r="H88" s="73"/>
      <c r="I88" s="73"/>
      <c r="J88" s="73"/>
      <c r="K88" s="206"/>
      <c r="L88" s="206"/>
    </row>
    <row r="89" spans="2:12" ht="24.95" customHeight="1" x14ac:dyDescent="0.4">
      <c r="B89" s="67" t="s">
        <v>152</v>
      </c>
      <c r="C89" s="25">
        <f>IFERROR(INT(IF(((C86-C87)*C85/C88)&gt;=0,(C86-C87)*C85/C88,0)),IFERROR(INT(IF(((C86-C87)*C85/C88)&gt;=0,(C86-C87)*C85/C88,0)),0))</f>
        <v>0</v>
      </c>
      <c r="D89" s="403" t="s">
        <v>153</v>
      </c>
      <c r="E89" s="404"/>
      <c r="F89" s="404"/>
      <c r="G89" s="404"/>
      <c r="H89" s="404"/>
      <c r="K89" s="206"/>
      <c r="L89" s="206"/>
    </row>
    <row r="90" spans="2:12" ht="24.95" customHeight="1" thickBot="1" x14ac:dyDescent="0.45">
      <c r="B90" s="74" t="s">
        <v>154</v>
      </c>
      <c r="C90" s="26">
        <f>C73+C74</f>
        <v>0</v>
      </c>
      <c r="D90" s="403" t="s">
        <v>155</v>
      </c>
      <c r="E90" s="404"/>
      <c r="F90" s="404"/>
      <c r="G90" s="404"/>
      <c r="H90" s="404"/>
      <c r="K90" s="206"/>
      <c r="L90" s="206"/>
    </row>
    <row r="91" spans="2:12" ht="24.95" customHeight="1" thickTop="1" thickBot="1" x14ac:dyDescent="0.45">
      <c r="B91" s="75" t="s">
        <v>156</v>
      </c>
      <c r="C91" s="76">
        <f>INT(IF(C90=C85,0,IF(C89&gt;C85,C85-C90,MAX(C89-C90,0))))</f>
        <v>0</v>
      </c>
      <c r="D91" s="405" t="s">
        <v>157</v>
      </c>
      <c r="E91" s="404"/>
      <c r="F91" s="404"/>
      <c r="G91" s="404"/>
      <c r="H91" s="404"/>
      <c r="K91" s="206"/>
      <c r="L91" s="206"/>
    </row>
    <row r="92" spans="2:12" ht="24.95" customHeight="1" thickTop="1" x14ac:dyDescent="0.4">
      <c r="K92" s="206"/>
      <c r="L92" s="206"/>
    </row>
    <row r="93" spans="2:12" ht="24.95" customHeight="1" x14ac:dyDescent="0.4">
      <c r="B93" s="47" t="s">
        <v>44</v>
      </c>
      <c r="C93" s="77"/>
      <c r="D93" s="77"/>
      <c r="E93" s="77"/>
      <c r="F93" s="77"/>
      <c r="G93" s="77"/>
      <c r="H93" s="77"/>
      <c r="I93" s="219" t="str">
        <f>+IF(COUNTBLANK(C97:D99)+COUNTBLANK(C107:D107)+COUNTBLANK(C104:D104)+COUNTBLANK(C112:D117)+COUNTBLANK(C125:D139)+COUNTBLANK(C146:D149)&gt;0,"未入力あり","入力完了")</f>
        <v>未入力あり</v>
      </c>
      <c r="K93" s="206"/>
      <c r="L93" s="206"/>
    </row>
    <row r="94" spans="2:12" ht="24.95" customHeight="1" x14ac:dyDescent="0.4">
      <c r="B94" s="40" t="s">
        <v>158</v>
      </c>
      <c r="K94" s="206"/>
      <c r="L94" s="206"/>
    </row>
    <row r="95" spans="2:12" ht="24.95" customHeight="1" x14ac:dyDescent="0.4">
      <c r="B95" s="78" t="s">
        <v>159</v>
      </c>
      <c r="C95" s="94" t="s">
        <v>160</v>
      </c>
      <c r="D95" s="2"/>
      <c r="K95" s="206"/>
      <c r="L95" s="206"/>
    </row>
    <row r="96" spans="2:12" ht="24.95" customHeight="1" x14ac:dyDescent="0.4">
      <c r="B96" s="4" t="s">
        <v>161</v>
      </c>
      <c r="C96" s="79" t="s">
        <v>110</v>
      </c>
      <c r="D96" s="79" t="s">
        <v>97</v>
      </c>
      <c r="E96" s="43"/>
      <c r="F96" s="43"/>
      <c r="K96" s="206"/>
      <c r="L96" s="206"/>
    </row>
    <row r="97" spans="2:12" ht="24.95" customHeight="1" x14ac:dyDescent="0.4">
      <c r="B97" s="67" t="s">
        <v>162</v>
      </c>
      <c r="C97" s="17"/>
      <c r="D97" s="17"/>
      <c r="K97" s="206"/>
      <c r="L97" s="206"/>
    </row>
    <row r="98" spans="2:12" ht="24.95" customHeight="1" x14ac:dyDescent="0.4">
      <c r="B98" s="67" t="s">
        <v>163</v>
      </c>
      <c r="C98" s="17"/>
      <c r="D98" s="17"/>
      <c r="K98" s="206"/>
      <c r="L98" s="206"/>
    </row>
    <row r="99" spans="2:12" ht="24.95" customHeight="1" thickBot="1" x14ac:dyDescent="0.45">
      <c r="B99" s="74" t="s">
        <v>164</v>
      </c>
      <c r="C99" s="18"/>
      <c r="D99" s="18"/>
      <c r="K99" s="206"/>
      <c r="L99" s="206"/>
    </row>
    <row r="100" spans="2:12" ht="24.95" customHeight="1" thickTop="1" x14ac:dyDescent="0.4">
      <c r="B100" s="81" t="s">
        <v>165</v>
      </c>
      <c r="C100" s="36">
        <f>SUM(C97:C99)</f>
        <v>0</v>
      </c>
      <c r="D100" s="36">
        <f>SUM(D97:D99)</f>
        <v>0</v>
      </c>
      <c r="K100" s="206"/>
      <c r="L100" s="206"/>
    </row>
    <row r="101" spans="2:12" ht="24.95" customHeight="1" x14ac:dyDescent="0.4">
      <c r="K101" s="206"/>
      <c r="L101" s="206"/>
    </row>
    <row r="102" spans="2:12" ht="24.95" customHeight="1" x14ac:dyDescent="0.4">
      <c r="B102" s="78" t="s">
        <v>166</v>
      </c>
      <c r="C102" s="94" t="s">
        <v>160</v>
      </c>
      <c r="D102" s="82"/>
      <c r="K102" s="206"/>
      <c r="L102" s="206"/>
    </row>
    <row r="103" spans="2:12" ht="24.95" customHeight="1" x14ac:dyDescent="0.4">
      <c r="B103" s="4" t="s">
        <v>161</v>
      </c>
      <c r="C103" s="79" t="s">
        <v>110</v>
      </c>
      <c r="D103" s="79" t="s">
        <v>97</v>
      </c>
      <c r="E103" s="43"/>
      <c r="F103" s="43"/>
      <c r="K103" s="206"/>
      <c r="L103" s="206"/>
    </row>
    <row r="104" spans="2:12" ht="24.95" customHeight="1" x14ac:dyDescent="0.4">
      <c r="B104" s="1" t="s">
        <v>167</v>
      </c>
      <c r="C104" s="17"/>
      <c r="D104" s="17"/>
      <c r="K104" s="206"/>
      <c r="L104" s="206"/>
    </row>
    <row r="105" spans="2:12" ht="24.95" customHeight="1" x14ac:dyDescent="0.4">
      <c r="B105" s="83" t="s">
        <v>168</v>
      </c>
      <c r="C105" s="29">
        <f>C97</f>
        <v>0</v>
      </c>
      <c r="D105" s="29">
        <f>D97</f>
        <v>0</v>
      </c>
      <c r="K105" s="206"/>
      <c r="L105" s="206"/>
    </row>
    <row r="106" spans="2:12" ht="24.95" customHeight="1" x14ac:dyDescent="0.4">
      <c r="B106" s="83" t="s">
        <v>169</v>
      </c>
      <c r="C106" s="29">
        <f>C98</f>
        <v>0</v>
      </c>
      <c r="D106" s="29">
        <f>D98</f>
        <v>0</v>
      </c>
      <c r="K106" s="206"/>
      <c r="L106" s="206"/>
    </row>
    <row r="107" spans="2:12" ht="24.95" customHeight="1" thickBot="1" x14ac:dyDescent="0.45">
      <c r="B107" s="84" t="s">
        <v>170</v>
      </c>
      <c r="C107" s="19"/>
      <c r="D107" s="19"/>
      <c r="K107" s="206"/>
      <c r="L107" s="206"/>
    </row>
    <row r="108" spans="2:12" ht="24.95" customHeight="1" thickTop="1" x14ac:dyDescent="0.4">
      <c r="B108" s="85" t="s">
        <v>171</v>
      </c>
      <c r="C108" s="30">
        <f>SUM(C104:C107)</f>
        <v>0</v>
      </c>
      <c r="D108" s="30">
        <f>SUM(D104:D107)</f>
        <v>0</v>
      </c>
      <c r="K108" s="206"/>
      <c r="L108" s="206"/>
    </row>
    <row r="109" spans="2:12" ht="24.95" customHeight="1" x14ac:dyDescent="0.4">
      <c r="B109" s="86"/>
      <c r="K109" s="206"/>
      <c r="L109" s="206"/>
    </row>
    <row r="110" spans="2:12" ht="24.95" customHeight="1" x14ac:dyDescent="0.4">
      <c r="B110" s="78" t="s">
        <v>172</v>
      </c>
      <c r="C110" s="94" t="s">
        <v>160</v>
      </c>
      <c r="D110" s="2"/>
      <c r="K110" s="206"/>
      <c r="L110" s="206"/>
    </row>
    <row r="111" spans="2:12" ht="24.95" customHeight="1" x14ac:dyDescent="0.4">
      <c r="B111" s="3" t="s">
        <v>161</v>
      </c>
      <c r="C111" s="79" t="s">
        <v>110</v>
      </c>
      <c r="D111" s="79" t="s">
        <v>97</v>
      </c>
      <c r="E111" s="43"/>
      <c r="F111" s="43"/>
      <c r="K111" s="206"/>
      <c r="L111" s="206"/>
    </row>
    <row r="112" spans="2:12" ht="24.95" customHeight="1" x14ac:dyDescent="0.4">
      <c r="B112" s="1" t="s">
        <v>173</v>
      </c>
      <c r="C112" s="17"/>
      <c r="D112" s="17"/>
      <c r="K112" s="206"/>
      <c r="L112" s="206"/>
    </row>
    <row r="113" spans="2:12" ht="24.95" customHeight="1" x14ac:dyDescent="0.4">
      <c r="B113" s="1" t="s">
        <v>174</v>
      </c>
      <c r="C113" s="17"/>
      <c r="D113" s="17"/>
      <c r="K113" s="206"/>
      <c r="L113" s="206"/>
    </row>
    <row r="114" spans="2:12" ht="24.95" customHeight="1" x14ac:dyDescent="0.4">
      <c r="B114" s="1" t="s">
        <v>175</v>
      </c>
      <c r="C114" s="17"/>
      <c r="D114" s="17"/>
      <c r="K114" s="206"/>
      <c r="L114" s="206"/>
    </row>
    <row r="115" spans="2:12" ht="24.95" customHeight="1" thickBot="1" x14ac:dyDescent="0.45">
      <c r="B115" s="80" t="s">
        <v>176</v>
      </c>
      <c r="C115" s="18"/>
      <c r="D115" s="18"/>
      <c r="K115" s="206"/>
      <c r="L115" s="206"/>
    </row>
    <row r="116" spans="2:12" ht="24.95" customHeight="1" thickTop="1" thickBot="1" x14ac:dyDescent="0.45">
      <c r="B116" s="87" t="s">
        <v>177</v>
      </c>
      <c r="C116" s="31">
        <f>SUM(C112:C115)</f>
        <v>0</v>
      </c>
      <c r="D116" s="31">
        <f>SUM(D112:D115)</f>
        <v>0</v>
      </c>
      <c r="K116" s="206"/>
      <c r="L116" s="206"/>
    </row>
    <row r="117" spans="2:12" ht="24.95" customHeight="1" thickTop="1" thickBot="1" x14ac:dyDescent="0.45">
      <c r="B117" s="88" t="s">
        <v>178</v>
      </c>
      <c r="C117" s="20"/>
      <c r="D117" s="20"/>
      <c r="K117" s="206"/>
      <c r="L117" s="206"/>
    </row>
    <row r="118" spans="2:12" ht="24.95" customHeight="1" thickTop="1" x14ac:dyDescent="0.4">
      <c r="B118" s="85" t="s">
        <v>171</v>
      </c>
      <c r="C118" s="30">
        <f>C116+C117</f>
        <v>0</v>
      </c>
      <c r="D118" s="30">
        <f>D116+D117</f>
        <v>0</v>
      </c>
      <c r="K118" s="206"/>
      <c r="L118" s="206"/>
    </row>
    <row r="119" spans="2:12" ht="24.95" customHeight="1" x14ac:dyDescent="0.4">
      <c r="B119" s="86"/>
      <c r="C119" s="2"/>
      <c r="D119" s="2"/>
      <c r="K119" s="206"/>
      <c r="L119" s="206"/>
    </row>
    <row r="120" spans="2:12" ht="24.95" customHeight="1" x14ac:dyDescent="0.4">
      <c r="B120" s="78" t="s">
        <v>179</v>
      </c>
      <c r="K120" s="206"/>
      <c r="L120" s="206"/>
    </row>
    <row r="121" spans="2:12" ht="24.95" customHeight="1" x14ac:dyDescent="0.4">
      <c r="B121" s="230" t="s">
        <v>180</v>
      </c>
      <c r="K121" s="206"/>
      <c r="L121" s="206"/>
    </row>
    <row r="122" spans="2:12" ht="24.95" customHeight="1" x14ac:dyDescent="0.4">
      <c r="B122" s="230" t="s">
        <v>181</v>
      </c>
      <c r="K122" s="206"/>
      <c r="L122" s="206"/>
    </row>
    <row r="123" spans="2:12" ht="24.95" customHeight="1" x14ac:dyDescent="0.4">
      <c r="B123" s="42" t="s">
        <v>182</v>
      </c>
      <c r="D123" s="89"/>
      <c r="K123" s="206"/>
      <c r="L123" s="206"/>
    </row>
    <row r="124" spans="2:12" ht="24.95" customHeight="1" x14ac:dyDescent="0.4">
      <c r="B124" s="3" t="s">
        <v>161</v>
      </c>
      <c r="C124" s="90" t="s">
        <v>183</v>
      </c>
      <c r="D124" s="79" t="s">
        <v>184</v>
      </c>
      <c r="K124" s="206"/>
      <c r="L124" s="206"/>
    </row>
    <row r="125" spans="2:12" ht="24.95" customHeight="1" x14ac:dyDescent="0.4">
      <c r="B125" s="1" t="s">
        <v>185</v>
      </c>
      <c r="C125" s="17"/>
      <c r="D125" s="29">
        <f>D44</f>
        <v>0</v>
      </c>
      <c r="E125" s="89"/>
      <c r="K125" s="206"/>
      <c r="L125" s="206"/>
    </row>
    <row r="126" spans="2:12" ht="24.95" customHeight="1" x14ac:dyDescent="0.4">
      <c r="B126" s="1" t="s">
        <v>186</v>
      </c>
      <c r="C126" s="17"/>
      <c r="D126" s="29">
        <f>D45</f>
        <v>0</v>
      </c>
      <c r="K126" s="206"/>
      <c r="L126" s="206"/>
    </row>
    <row r="127" spans="2:12" ht="24.95" customHeight="1" x14ac:dyDescent="0.4">
      <c r="B127" s="1" t="s">
        <v>187</v>
      </c>
      <c r="C127" s="29">
        <f>C125-C126</f>
        <v>0</v>
      </c>
      <c r="D127" s="29">
        <f>D46</f>
        <v>0</v>
      </c>
      <c r="K127" s="206"/>
      <c r="L127" s="206"/>
    </row>
    <row r="128" spans="2:12" ht="24.95" customHeight="1" x14ac:dyDescent="0.4">
      <c r="B128" s="1" t="s">
        <v>188</v>
      </c>
      <c r="C128" s="29">
        <f>C150</f>
        <v>0</v>
      </c>
      <c r="D128" s="29">
        <f>D150</f>
        <v>0</v>
      </c>
      <c r="E128" s="46"/>
      <c r="I128" s="402"/>
      <c r="J128" s="341"/>
      <c r="K128" s="206"/>
      <c r="L128" s="206"/>
    </row>
    <row r="129" spans="2:12" ht="24.95" customHeight="1" x14ac:dyDescent="0.4">
      <c r="B129" s="1" t="s">
        <v>189</v>
      </c>
      <c r="C129" s="29">
        <f>C127-C128</f>
        <v>0</v>
      </c>
      <c r="D129" s="29">
        <f>D127-D128</f>
        <v>0</v>
      </c>
      <c r="I129" s="398"/>
      <c r="J129" s="373"/>
      <c r="K129" s="206"/>
      <c r="L129" s="206"/>
    </row>
    <row r="130" spans="2:12" ht="24.95" customHeight="1" x14ac:dyDescent="0.4">
      <c r="B130" s="1" t="s">
        <v>190</v>
      </c>
      <c r="C130" s="29">
        <f>C129-C147</f>
        <v>0</v>
      </c>
      <c r="D130" s="29">
        <f>D129-D147</f>
        <v>0</v>
      </c>
      <c r="I130" s="398"/>
      <c r="J130" s="373"/>
      <c r="K130" s="206"/>
      <c r="L130" s="206"/>
    </row>
    <row r="131" spans="2:12" ht="24.95" customHeight="1" x14ac:dyDescent="0.4">
      <c r="B131" s="1" t="s">
        <v>191</v>
      </c>
      <c r="C131" s="17"/>
      <c r="D131" s="29">
        <f>D100</f>
        <v>0</v>
      </c>
      <c r="I131" s="398"/>
      <c r="J131" s="373"/>
      <c r="K131" s="206"/>
      <c r="L131" s="206"/>
    </row>
    <row r="132" spans="2:12" ht="24.95" customHeight="1" x14ac:dyDescent="0.4">
      <c r="B132" s="1" t="s">
        <v>192</v>
      </c>
      <c r="C132" s="17"/>
      <c r="D132" s="29">
        <f>D108</f>
        <v>0</v>
      </c>
      <c r="I132" s="398"/>
      <c r="J132" s="373"/>
      <c r="K132" s="206"/>
      <c r="L132" s="206"/>
    </row>
    <row r="133" spans="2:12" ht="24.95" customHeight="1" x14ac:dyDescent="0.4">
      <c r="B133" s="1" t="s">
        <v>193</v>
      </c>
      <c r="C133" s="17"/>
      <c r="D133" s="17"/>
      <c r="E133" s="43"/>
      <c r="I133" s="398"/>
      <c r="J133" s="373"/>
      <c r="K133" s="206"/>
      <c r="L133" s="206"/>
    </row>
    <row r="134" spans="2:12" ht="24.95" customHeight="1" x14ac:dyDescent="0.4">
      <c r="B134" s="1" t="s">
        <v>194</v>
      </c>
      <c r="C134" s="17"/>
      <c r="D134" s="17"/>
      <c r="K134" s="206"/>
      <c r="L134" s="206"/>
    </row>
    <row r="135" spans="2:12" ht="24.95" customHeight="1" x14ac:dyDescent="0.4">
      <c r="B135" s="1" t="s">
        <v>195</v>
      </c>
      <c r="C135" s="17"/>
      <c r="D135" s="29">
        <f>D118</f>
        <v>0</v>
      </c>
      <c r="E135" s="89"/>
      <c r="F135" s="89"/>
      <c r="K135" s="206"/>
      <c r="L135" s="206"/>
    </row>
    <row r="136" spans="2:12" ht="24.95" customHeight="1" x14ac:dyDescent="0.4">
      <c r="B136" s="1" t="s">
        <v>196</v>
      </c>
      <c r="C136" s="17"/>
      <c r="D136" s="29">
        <f>D116</f>
        <v>0</v>
      </c>
      <c r="K136" s="206"/>
      <c r="L136" s="206"/>
    </row>
    <row r="137" spans="2:12" ht="24.95" customHeight="1" x14ac:dyDescent="0.4">
      <c r="B137" s="1" t="s">
        <v>197</v>
      </c>
      <c r="C137" s="17"/>
      <c r="D137" s="29">
        <f>D117</f>
        <v>0</v>
      </c>
      <c r="K137" s="206"/>
      <c r="L137" s="206"/>
    </row>
    <row r="138" spans="2:12" ht="24.95" customHeight="1" x14ac:dyDescent="0.4">
      <c r="B138" s="1" t="s">
        <v>198</v>
      </c>
      <c r="C138" s="29">
        <f>C129+C132+C135</f>
        <v>0</v>
      </c>
      <c r="D138" s="29">
        <f>D129+D132+D135</f>
        <v>0</v>
      </c>
      <c r="K138" s="206"/>
      <c r="L138" s="206"/>
    </row>
    <row r="139" spans="2:12" ht="24.95" customHeight="1" x14ac:dyDescent="0.4">
      <c r="B139" s="1" t="s">
        <v>199</v>
      </c>
      <c r="C139" s="37"/>
      <c r="D139" s="37"/>
      <c r="K139" s="206"/>
      <c r="L139" s="206"/>
    </row>
    <row r="140" spans="2:12" ht="24.95" customHeight="1" x14ac:dyDescent="0.4">
      <c r="B140" s="1" t="s">
        <v>200</v>
      </c>
      <c r="C140" s="29">
        <f>IFERROR(C138/C139,)</f>
        <v>0</v>
      </c>
      <c r="D140" s="29">
        <f>IFERROR(D138/D139,)</f>
        <v>0</v>
      </c>
      <c r="K140" s="206"/>
      <c r="L140" s="206"/>
    </row>
    <row r="141" spans="2:12" ht="24.95" customHeight="1" x14ac:dyDescent="0.4">
      <c r="B141" s="204" t="str">
        <f>+IF(OR(SUM(C125:C135)=0),"※基準年度において、「①売上高」∼「⑪減価償却額」の全ての項目が0になることは基本的にはございません。各項目が正しく入力されているか、ご確認をお願いします。","")</f>
        <v>※基準年度において、「①売上高」∼「⑪減価償却額」の全ての項目が0になることは基本的にはございません。各項目が正しく入力されているか、ご確認をお願いします。</v>
      </c>
      <c r="C141" s="2"/>
      <c r="D141" s="2"/>
      <c r="K141" s="206"/>
      <c r="L141" s="206"/>
    </row>
    <row r="142" spans="2:12" ht="24.95" customHeight="1" x14ac:dyDescent="0.4">
      <c r="B142"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2" s="2"/>
      <c r="D142" s="2"/>
      <c r="K142" s="206"/>
      <c r="L142" s="206"/>
    </row>
    <row r="143" spans="2:12" ht="24.95" customHeight="1" x14ac:dyDescent="0.4">
      <c r="B143" s="204" t="str">
        <f>IF(OR(C139&lt;0.1,D139&lt;0.1),"※基準年度及び今回報告において、「⑬従業員数」が0になることは基本的にはございません。各項目が0.1以上の数字で正しく入力されているか、ご確認をお願いします。","")</f>
        <v>※基準年度及び今回報告において、「⑬従業員数」が0になることは基本的にはございません。各項目が0.1以上の数字で正しく入力されているか、ご確認をお願いします。</v>
      </c>
      <c r="C143" s="2"/>
      <c r="D143" s="2"/>
      <c r="K143" s="206"/>
      <c r="L143" s="206"/>
    </row>
    <row r="144" spans="2:12" ht="24.95" customHeight="1" x14ac:dyDescent="0.4">
      <c r="B144" s="43" t="s">
        <v>201</v>
      </c>
      <c r="K144" s="206"/>
      <c r="L144" s="206"/>
    </row>
    <row r="145" spans="2:18" ht="24.95" customHeight="1" x14ac:dyDescent="0.4">
      <c r="B145" s="95" t="s">
        <v>202</v>
      </c>
      <c r="C145" s="90" t="s">
        <v>183</v>
      </c>
      <c r="D145" s="79" t="s">
        <v>203</v>
      </c>
      <c r="K145" s="206"/>
      <c r="L145" s="206"/>
    </row>
    <row r="146" spans="2:18" ht="24.95" customHeight="1" x14ac:dyDescent="0.4">
      <c r="B146" s="97" t="s">
        <v>204</v>
      </c>
      <c r="C146" s="21"/>
      <c r="D146" s="328">
        <f>+D47</f>
        <v>0</v>
      </c>
      <c r="K146" s="206"/>
      <c r="L146" s="206"/>
    </row>
    <row r="147" spans="2:18" ht="24.95" customHeight="1" x14ac:dyDescent="0.4">
      <c r="B147" s="97" t="s">
        <v>205</v>
      </c>
      <c r="C147" s="21"/>
      <c r="D147" s="16"/>
      <c r="K147" s="206"/>
      <c r="L147" s="206"/>
    </row>
    <row r="148" spans="2:18" ht="24.95" customHeight="1" x14ac:dyDescent="0.4">
      <c r="B148" s="97" t="s">
        <v>206</v>
      </c>
      <c r="C148" s="21"/>
      <c r="D148" s="328">
        <f>+D49</f>
        <v>0</v>
      </c>
      <c r="K148" s="206"/>
      <c r="L148" s="206"/>
    </row>
    <row r="149" spans="2:18" ht="24.95" customHeight="1" thickBot="1" x14ac:dyDescent="0.45">
      <c r="B149" s="98" t="s">
        <v>207</v>
      </c>
      <c r="C149" s="100"/>
      <c r="D149" s="329">
        <f>+D50</f>
        <v>0</v>
      </c>
      <c r="K149" s="206"/>
      <c r="L149" s="206"/>
    </row>
    <row r="150" spans="2:18" ht="24.95" customHeight="1" thickTop="1" x14ac:dyDescent="0.4">
      <c r="B150" s="99" t="s">
        <v>208</v>
      </c>
      <c r="C150" s="102">
        <f>C146-C147-C148+C149</f>
        <v>0</v>
      </c>
      <c r="D150" s="103">
        <f>D146-D147-D148+D149</f>
        <v>0</v>
      </c>
      <c r="K150" s="206"/>
      <c r="L150" s="206"/>
    </row>
    <row r="151" spans="2:18" ht="24.95" customHeight="1" x14ac:dyDescent="0.4">
      <c r="K151" s="206"/>
      <c r="L151" s="206"/>
    </row>
    <row r="152" spans="2:18" ht="24" customHeight="1" x14ac:dyDescent="0.4">
      <c r="B152" s="1" t="s">
        <v>209</v>
      </c>
      <c r="C152" s="5"/>
      <c r="D152" s="32">
        <f>IFERROR(IF(C138&lt;0,(D138-C138)/C138*-1,IF(C138&gt;0,(D138-C138)/C138,IF(AND(C138=0,D138&gt;0),1,0))),0)</f>
        <v>0</v>
      </c>
      <c r="K152" s="206"/>
      <c r="L152" s="206"/>
    </row>
    <row r="153" spans="2:18" ht="24.95" customHeight="1" x14ac:dyDescent="0.4">
      <c r="B153" s="1" t="s">
        <v>210</v>
      </c>
      <c r="C153" s="5"/>
      <c r="D153" s="32">
        <f>IFERROR(IF(C140&lt;0,(D140-C140)/C140*-1,IF(C140&gt;0,(D140-C140)/C140,IF(AND(C140=0,D140&gt;0),1,0))),0)</f>
        <v>0</v>
      </c>
      <c r="K153" s="206"/>
      <c r="L153" s="206"/>
    </row>
    <row r="154" spans="2:18" ht="12" customHeight="1" x14ac:dyDescent="0.4">
      <c r="K154" s="206"/>
      <c r="L154" s="206"/>
    </row>
    <row r="155" spans="2:18" ht="12" customHeight="1" x14ac:dyDescent="0.4">
      <c r="K155" s="206"/>
      <c r="L155" s="206"/>
    </row>
    <row r="156" spans="2:18" ht="12" customHeight="1" x14ac:dyDescent="0.4">
      <c r="K156" s="206"/>
      <c r="L156" s="206"/>
    </row>
    <row r="157" spans="2:18" ht="24.95" customHeight="1" x14ac:dyDescent="0.4">
      <c r="B157" s="47" t="s">
        <v>46</v>
      </c>
      <c r="C157" s="77"/>
      <c r="D157" s="77"/>
      <c r="E157" s="77"/>
      <c r="F157" s="77"/>
      <c r="G157" s="77"/>
      <c r="H157" s="77"/>
      <c r="I157" s="77"/>
    </row>
    <row r="158" spans="2:18" ht="24.95" customHeight="1" x14ac:dyDescent="0.4">
      <c r="B158" s="40" t="s">
        <v>211</v>
      </c>
    </row>
    <row r="160" spans="2:18" ht="24.95" customHeight="1" x14ac:dyDescent="0.4">
      <c r="B160" s="41" t="s">
        <v>269</v>
      </c>
      <c r="O160" s="206" t="s">
        <v>79</v>
      </c>
      <c r="P160" s="206" t="s">
        <v>82</v>
      </c>
      <c r="Q160" s="206" t="s">
        <v>212</v>
      </c>
      <c r="R160" s="206" t="s">
        <v>213</v>
      </c>
    </row>
    <row r="161" spans="1:19" ht="39.950000000000003" customHeight="1" x14ac:dyDescent="0.4">
      <c r="B161" s="3" t="s">
        <v>161</v>
      </c>
      <c r="C161" s="326" t="s">
        <v>214</v>
      </c>
      <c r="D161" s="327" t="s">
        <v>215</v>
      </c>
      <c r="E161" s="345" t="s">
        <v>216</v>
      </c>
      <c r="F161" s="346"/>
      <c r="K161" s="40" t="s">
        <v>217</v>
      </c>
      <c r="O161" s="206" t="s">
        <v>218</v>
      </c>
      <c r="P161" s="206" t="s">
        <v>218</v>
      </c>
      <c r="Q161" s="206" t="str">
        <f>+IF(COUNTBLANK(C163:E164)+COUNTBLANK(C168:C172)+COUNTBLANK(C176:E177)&gt;0,"未入力あり","入力完了")</f>
        <v>未入力あり</v>
      </c>
      <c r="R161" s="206" t="str">
        <f>+IF(COUNTBLANK(C163:E164)+COUNTBLANK(C184:C188)+COUNTBLANK(C192:E193)&gt;0,"未入力あり","入力完了")</f>
        <v>未入力あり</v>
      </c>
      <c r="S161" s="210"/>
    </row>
    <row r="162" spans="1:19" ht="24.95" customHeight="1" x14ac:dyDescent="0.4">
      <c r="B162" s="3" t="s">
        <v>219</v>
      </c>
      <c r="C162" s="104" t="s">
        <v>220</v>
      </c>
      <c r="D162" s="104" t="s">
        <v>220</v>
      </c>
      <c r="E162" s="347" t="s">
        <v>221</v>
      </c>
      <c r="F162" s="348"/>
      <c r="K162" s="40" t="s">
        <v>80</v>
      </c>
      <c r="O162" s="206" t="str">
        <f>+IF(COUNTBLANK(C163:E164)&gt;0,"未入力あり","入力完了")</f>
        <v>未入力あり</v>
      </c>
      <c r="P162" s="206"/>
      <c r="Q162" s="206"/>
      <c r="R162" s="206"/>
      <c r="S162" s="210"/>
    </row>
    <row r="163" spans="1:19" ht="24.95" customHeight="1" x14ac:dyDescent="0.4">
      <c r="B163" s="3" t="s">
        <v>222</v>
      </c>
      <c r="C163" s="21"/>
      <c r="D163" s="21"/>
      <c r="E163" s="349"/>
      <c r="F163" s="350"/>
      <c r="K163" s="40" t="s">
        <v>223</v>
      </c>
      <c r="O163" s="206" t="s">
        <v>218</v>
      </c>
      <c r="P163" s="206" t="s">
        <v>218</v>
      </c>
      <c r="Q163" s="206" t="str">
        <f>+IF(COUNTBLANK(C168:C172)+COUNTBLANK(C176:E177)&gt;0,"未入力あり","入力完了")</f>
        <v>未入力あり</v>
      </c>
      <c r="R163" s="206" t="str">
        <f>+IF(COUNTBLANK(C184:C188)+COUNTBLANK(C192:E193)&gt;0,"未入力あり","入力完了")</f>
        <v>未入力あり</v>
      </c>
      <c r="S163" s="210"/>
    </row>
    <row r="164" spans="1:19" ht="24.95" customHeight="1" thickBot="1" x14ac:dyDescent="0.45">
      <c r="B164" s="3" t="s">
        <v>224</v>
      </c>
      <c r="C164" s="225"/>
      <c r="D164" s="21"/>
      <c r="E164" s="349"/>
      <c r="F164" s="350"/>
    </row>
    <row r="165" spans="1:19" ht="24.95" customHeight="1" thickTop="1" thickBot="1" x14ac:dyDescent="0.45">
      <c r="C165" s="105"/>
      <c r="E165" s="351" t="s">
        <v>225</v>
      </c>
      <c r="F165" s="352"/>
      <c r="G165" s="353" t="str">
        <f>IF(OR($C$10=$K$17,$C$10=$K$18),IF(E164-E163&gt;=30,"〇","×"),IF(E164-E163&gt;=50,"〇","×"))</f>
        <v>×</v>
      </c>
      <c r="H165" s="354"/>
    </row>
    <row r="166" spans="1:19" ht="24.95" customHeight="1" thickTop="1" x14ac:dyDescent="0.4">
      <c r="K166" s="206"/>
    </row>
    <row r="167" spans="1:19" ht="24.95" customHeight="1" x14ac:dyDescent="0.4">
      <c r="A167" s="206"/>
      <c r="B167" s="211" t="s">
        <v>226</v>
      </c>
      <c r="C167" s="206"/>
      <c r="D167" s="206"/>
      <c r="E167" s="206"/>
      <c r="F167" s="206"/>
      <c r="G167" s="206"/>
      <c r="H167" s="206"/>
      <c r="I167" s="206"/>
      <c r="J167" s="206"/>
      <c r="M167" s="206"/>
    </row>
    <row r="168" spans="1:19" ht="24.95" customHeight="1" x14ac:dyDescent="0.4">
      <c r="A168" s="206"/>
      <c r="B168" s="212" t="s">
        <v>227</v>
      </c>
      <c r="C168" s="221"/>
      <c r="D168" s="206" t="s">
        <v>228</v>
      </c>
      <c r="E168" s="206"/>
      <c r="F168" s="206"/>
      <c r="G168" s="206"/>
      <c r="H168" s="206"/>
      <c r="I168" s="206"/>
      <c r="J168" s="206"/>
      <c r="K168" s="206"/>
      <c r="L168" s="206"/>
      <c r="M168" s="206"/>
    </row>
    <row r="169" spans="1:19" ht="24.95" customHeight="1" x14ac:dyDescent="0.4">
      <c r="A169" s="206"/>
      <c r="B169" s="212" t="s">
        <v>229</v>
      </c>
      <c r="C169" s="222"/>
      <c r="D169" s="206" t="s">
        <v>230</v>
      </c>
      <c r="E169" s="206"/>
      <c r="F169" s="206"/>
      <c r="G169" s="206"/>
      <c r="H169" s="206"/>
      <c r="I169" s="206"/>
      <c r="J169" s="206"/>
      <c r="K169" s="206"/>
      <c r="L169" s="206"/>
      <c r="M169" s="206"/>
    </row>
    <row r="170" spans="1:19" ht="24.95" customHeight="1" x14ac:dyDescent="0.4">
      <c r="A170" s="206"/>
      <c r="B170" s="212" t="s">
        <v>231</v>
      </c>
      <c r="C170" s="222"/>
      <c r="D170" s="206" t="s">
        <v>230</v>
      </c>
      <c r="E170" s="206"/>
      <c r="F170" s="206"/>
      <c r="G170" s="206"/>
      <c r="H170" s="206"/>
      <c r="I170" s="206"/>
      <c r="J170" s="206"/>
      <c r="K170" s="206"/>
      <c r="L170" s="206"/>
      <c r="M170" s="206"/>
    </row>
    <row r="171" spans="1:19" ht="24.95" customHeight="1" x14ac:dyDescent="0.4">
      <c r="A171" s="206"/>
      <c r="B171" s="212" t="s">
        <v>232</v>
      </c>
      <c r="C171" s="223"/>
      <c r="D171" s="206" t="s">
        <v>233</v>
      </c>
      <c r="E171" s="206"/>
      <c r="F171" s="206"/>
      <c r="G171" s="206"/>
      <c r="H171" s="206"/>
      <c r="I171" s="206"/>
      <c r="J171" s="206"/>
      <c r="K171" s="206"/>
      <c r="L171" s="206"/>
      <c r="M171" s="206"/>
    </row>
    <row r="172" spans="1:19" ht="24.95" customHeight="1" x14ac:dyDescent="0.4">
      <c r="A172" s="206"/>
      <c r="B172" s="212" t="s">
        <v>234</v>
      </c>
      <c r="C172" s="223"/>
      <c r="D172" s="206" t="s">
        <v>235</v>
      </c>
      <c r="E172" s="206"/>
      <c r="F172" s="206"/>
      <c r="G172" s="206"/>
      <c r="H172" s="206"/>
      <c r="I172" s="206"/>
      <c r="J172" s="206"/>
      <c r="K172" s="206"/>
      <c r="L172" s="206"/>
      <c r="M172" s="206"/>
    </row>
    <row r="173" spans="1:19" ht="22.5" customHeight="1" x14ac:dyDescent="0.4">
      <c r="A173" s="206"/>
      <c r="B173" s="213"/>
      <c r="C173" s="213"/>
      <c r="D173" s="214"/>
      <c r="E173" s="206"/>
      <c r="F173" s="206"/>
      <c r="G173" s="206"/>
      <c r="H173" s="206"/>
      <c r="I173" s="206"/>
      <c r="J173" s="206"/>
      <c r="K173" s="206"/>
      <c r="L173" s="206"/>
      <c r="M173" s="206"/>
    </row>
    <row r="174" spans="1:19" ht="39.950000000000003" customHeight="1" x14ac:dyDescent="0.4">
      <c r="B174" s="3" t="s">
        <v>161</v>
      </c>
      <c r="C174" s="326" t="s">
        <v>214</v>
      </c>
      <c r="D174" s="327" t="s">
        <v>215</v>
      </c>
      <c r="E174" s="345" t="s">
        <v>236</v>
      </c>
      <c r="F174" s="346"/>
    </row>
    <row r="175" spans="1:19" ht="24.75" customHeight="1" x14ac:dyDescent="0.4">
      <c r="B175" s="205" t="s">
        <v>237</v>
      </c>
      <c r="C175" s="104" t="s">
        <v>238</v>
      </c>
      <c r="D175" s="330">
        <f>+C168</f>
        <v>0</v>
      </c>
      <c r="E175" s="355" t="s">
        <v>239</v>
      </c>
      <c r="F175" s="356"/>
    </row>
    <row r="176" spans="1:19" ht="24.95" customHeight="1" x14ac:dyDescent="0.4">
      <c r="B176" s="205" t="s">
        <v>222</v>
      </c>
      <c r="C176" s="21"/>
      <c r="D176" s="21"/>
      <c r="E176" s="349"/>
      <c r="F176" s="350"/>
    </row>
    <row r="177" spans="1:13" ht="24.95" customHeight="1" x14ac:dyDescent="0.4">
      <c r="B177" s="205" t="s">
        <v>224</v>
      </c>
      <c r="C177" s="21"/>
      <c r="D177" s="106"/>
      <c r="E177" s="349"/>
      <c r="F177" s="350"/>
    </row>
    <row r="178" spans="1:13" ht="24.95" customHeight="1" thickBot="1" x14ac:dyDescent="0.45">
      <c r="B178" s="107"/>
      <c r="C178" s="105"/>
      <c r="D178" s="108"/>
      <c r="E178" s="340"/>
      <c r="F178" s="341"/>
      <c r="G178" s="109"/>
      <c r="H178"/>
    </row>
    <row r="179" spans="1:13" ht="24.95" customHeight="1" thickTop="1" x14ac:dyDescent="0.4">
      <c r="B179" s="110" t="s">
        <v>240</v>
      </c>
      <c r="C179" s="111" t="str">
        <f>IF($C$176="","",IF(C177-C176&gt;=30,"交付申請時に、事業場内最低賃金が地域別最低賃金＋30円以上となる賃上げを既に達成している","交付申請時に、事業場内最低賃金が地域別最低賃金＋30円以上となる賃上げを達成していない"))</f>
        <v/>
      </c>
      <c r="D179" s="112"/>
      <c r="E179" s="112"/>
      <c r="F179" s="113"/>
      <c r="G179" s="114"/>
      <c r="H179" s="6"/>
    </row>
    <row r="180" spans="1:13" ht="24.95" customHeight="1" x14ac:dyDescent="0.4">
      <c r="B180" s="115" t="s">
        <v>241</v>
      </c>
      <c r="C180" s="116" t="str">
        <f>IF($D$177="","",IF($C$179="交付申請時に、事業場内最低賃金が地域別最低賃金＋30円以上となる賃上げを達成していない","-",IF(D177-C177&gt;=30,"〇","×")))</f>
        <v/>
      </c>
      <c r="D180" s="117"/>
      <c r="E180" s="117"/>
      <c r="F180" s="118"/>
      <c r="G180" s="114"/>
      <c r="H180" s="6"/>
    </row>
    <row r="181" spans="1:13" ht="24.95" customHeight="1" thickBot="1" x14ac:dyDescent="0.45">
      <c r="B181" s="119" t="s">
        <v>242</v>
      </c>
      <c r="C181" s="120" t="str">
        <f>IF($D$177="","",IF($C$179="交付申請時に、事業場内最低賃金が地域別最低賃金＋30円以上となる賃上げを既に達成している","-",IF(D177-C176&gt;=30,"〇","×")))</f>
        <v/>
      </c>
      <c r="D181" s="121"/>
      <c r="E181" s="121"/>
      <c r="F181" s="122"/>
      <c r="G181" s="114"/>
      <c r="H181" s="6"/>
    </row>
    <row r="182" spans="1:13" ht="24.95" customHeight="1" thickTop="1" x14ac:dyDescent="0.4">
      <c r="C182" s="123"/>
      <c r="D182" s="123"/>
      <c r="E182" s="123"/>
      <c r="F182" s="123"/>
      <c r="G182" s="114"/>
      <c r="H182" s="6"/>
    </row>
    <row r="183" spans="1:13" ht="24.95" customHeight="1" x14ac:dyDescent="0.4">
      <c r="B183" s="41" t="s">
        <v>243</v>
      </c>
    </row>
    <row r="184" spans="1:13" ht="24.95" customHeight="1" x14ac:dyDescent="0.4">
      <c r="A184" s="206"/>
      <c r="B184" s="212" t="s">
        <v>227</v>
      </c>
      <c r="C184" s="221"/>
      <c r="D184" s="206" t="s">
        <v>244</v>
      </c>
      <c r="E184" s="206"/>
      <c r="F184" s="206"/>
      <c r="G184" s="206"/>
      <c r="H184" s="206"/>
      <c r="I184" s="206"/>
      <c r="J184" s="206"/>
      <c r="K184" s="206"/>
      <c r="L184" s="206"/>
      <c r="M184" s="206"/>
    </row>
    <row r="185" spans="1:13" ht="24.95" customHeight="1" x14ac:dyDescent="0.4">
      <c r="A185" s="206"/>
      <c r="B185" s="212" t="s">
        <v>229</v>
      </c>
      <c r="C185" s="222"/>
      <c r="D185" s="206" t="s">
        <v>230</v>
      </c>
      <c r="E185" s="206"/>
      <c r="F185" s="206"/>
      <c r="G185" s="206"/>
      <c r="H185" s="206"/>
      <c r="I185" s="206"/>
      <c r="J185" s="206"/>
      <c r="K185" s="206"/>
      <c r="L185" s="206"/>
      <c r="M185" s="206"/>
    </row>
    <row r="186" spans="1:13" ht="24.95" customHeight="1" x14ac:dyDescent="0.4">
      <c r="A186" s="206"/>
      <c r="B186" s="212" t="s">
        <v>231</v>
      </c>
      <c r="C186" s="222"/>
      <c r="D186" s="206" t="s">
        <v>230</v>
      </c>
      <c r="E186" s="206"/>
      <c r="F186" s="206"/>
      <c r="G186" s="206"/>
      <c r="H186" s="206"/>
      <c r="I186" s="206"/>
      <c r="J186" s="206"/>
      <c r="K186" s="206"/>
      <c r="L186" s="206"/>
      <c r="M186" s="206"/>
    </row>
    <row r="187" spans="1:13" ht="24.95" customHeight="1" x14ac:dyDescent="0.4">
      <c r="A187" s="206"/>
      <c r="B187" s="212" t="s">
        <v>232</v>
      </c>
      <c r="C187" s="223"/>
      <c r="D187" s="206" t="s">
        <v>233</v>
      </c>
      <c r="E187" s="206"/>
      <c r="F187" s="206"/>
      <c r="G187" s="206"/>
      <c r="H187" s="206"/>
      <c r="I187" s="206"/>
      <c r="J187" s="206"/>
      <c r="K187" s="206"/>
      <c r="L187" s="206"/>
      <c r="M187" s="206"/>
    </row>
    <row r="188" spans="1:13" ht="24.95" customHeight="1" x14ac:dyDescent="0.4">
      <c r="A188" s="206"/>
      <c r="B188" s="212" t="s">
        <v>234</v>
      </c>
      <c r="C188" s="223"/>
      <c r="D188" s="206" t="s">
        <v>235</v>
      </c>
      <c r="E188" s="206"/>
      <c r="F188" s="206"/>
      <c r="G188" s="206"/>
      <c r="H188" s="206"/>
      <c r="I188" s="206"/>
      <c r="J188" s="206"/>
      <c r="K188" s="206"/>
      <c r="L188" s="206"/>
      <c r="M188" s="206"/>
    </row>
    <row r="189" spans="1:13" s="206" customFormat="1" ht="24.95" customHeight="1" x14ac:dyDescent="0.4">
      <c r="B189" s="213"/>
      <c r="C189" s="213"/>
      <c r="D189" s="214"/>
    </row>
    <row r="190" spans="1:13" ht="39.950000000000003" customHeight="1" x14ac:dyDescent="0.4">
      <c r="B190" s="3" t="s">
        <v>161</v>
      </c>
      <c r="C190" s="326" t="s">
        <v>214</v>
      </c>
      <c r="D190" s="327" t="s">
        <v>215</v>
      </c>
      <c r="E190" s="345" t="s">
        <v>216</v>
      </c>
      <c r="F190" s="346"/>
    </row>
    <row r="191" spans="1:13" ht="24.95" customHeight="1" x14ac:dyDescent="0.4">
      <c r="B191" s="3" t="s">
        <v>237</v>
      </c>
      <c r="C191" s="104" t="s">
        <v>238</v>
      </c>
      <c r="D191" s="104" t="s">
        <v>238</v>
      </c>
      <c r="E191" s="357">
        <f>+C184</f>
        <v>0</v>
      </c>
      <c r="F191" s="358"/>
    </row>
    <row r="192" spans="1:13" ht="24.95" customHeight="1" x14ac:dyDescent="0.4">
      <c r="B192" s="205" t="s">
        <v>222</v>
      </c>
      <c r="C192" s="21"/>
      <c r="D192" s="21"/>
      <c r="E192" s="349"/>
      <c r="F192" s="350"/>
    </row>
    <row r="193" spans="2:8" ht="24.95" customHeight="1" x14ac:dyDescent="0.4">
      <c r="B193" s="205" t="s">
        <v>224</v>
      </c>
      <c r="C193" s="21"/>
      <c r="D193" s="106"/>
      <c r="E193" s="349"/>
      <c r="F193" s="350"/>
    </row>
    <row r="194" spans="2:8" ht="24.95" customHeight="1" thickBot="1" x14ac:dyDescent="0.45">
      <c r="B194" s="107"/>
      <c r="C194" s="105"/>
      <c r="D194" s="108"/>
      <c r="E194" s="340"/>
      <c r="F194" s="341"/>
      <c r="G194" s="109"/>
      <c r="H194"/>
    </row>
    <row r="195" spans="2:8" ht="24.95" customHeight="1" thickTop="1" x14ac:dyDescent="0.4">
      <c r="B195" s="110" t="s">
        <v>240</v>
      </c>
      <c r="C195" s="111" t="str">
        <f>IF($C$192="","",IF(C193-C192&gt;=30,"交付申請時に、事業場内最低賃金が地域別最低賃金＋30円以上となる賃上げを既に達成している","交付申請時に、事業場内最低賃金が地域別最低賃金＋30円以上となる賃上げを達成していない"))</f>
        <v/>
      </c>
      <c r="D195" s="112"/>
      <c r="E195" s="112"/>
      <c r="F195" s="113"/>
      <c r="G195" s="114"/>
      <c r="H195" s="6"/>
    </row>
    <row r="196" spans="2:8" ht="24.95" customHeight="1" x14ac:dyDescent="0.4">
      <c r="B196" s="115" t="s">
        <v>241</v>
      </c>
      <c r="C196" s="116" t="str">
        <f>IF($E$193="","",IF($C$195="交付申請時に、事業場内最低賃金が地域別最低賃金＋30円以上となる賃上げを達成していない","-",IF(E193-C193&gt;=30,"〇","×")))</f>
        <v/>
      </c>
      <c r="D196" s="117"/>
      <c r="E196" s="117"/>
      <c r="F196" s="118"/>
      <c r="G196" s="114"/>
      <c r="H196" s="6"/>
    </row>
    <row r="197" spans="2:8" ht="24.95" customHeight="1" thickBot="1" x14ac:dyDescent="0.45">
      <c r="B197" s="119" t="s">
        <v>242</v>
      </c>
      <c r="C197" s="120" t="str">
        <f>IF($E$193="","",IF($C$195="交付申請時に、事業場内最低賃金が地域別最低賃金＋30円以上となる賃上げを既に達成している","-",IF(E193-C192&gt;=30,"〇","×")))</f>
        <v/>
      </c>
      <c r="D197" s="121"/>
      <c r="E197" s="121"/>
      <c r="F197" s="122"/>
      <c r="G197" s="114"/>
      <c r="H197" s="6"/>
    </row>
    <row r="198" spans="2:8" ht="24" customHeight="1" thickTop="1" x14ac:dyDescent="0.4">
      <c r="B198" s="40" t="s">
        <v>245</v>
      </c>
    </row>
  </sheetData>
  <sheetProtection algorithmName="SHA-512" hashValue="S5uNFSPL3MuYQ9Vw9qNNLX+u/UeuqpmZzJGthMEQ2bO6+yIxibeHkzmyoce7aOiBQmNmvqe1X5qcRAqW1SNGVw==" saltValue="M53bDfCFDYEpcp+FU/3YSw==" spinCount="100000" sheet="1" selectLockedCells="1"/>
  <mergeCells count="64">
    <mergeCell ref="E51:F51"/>
    <mergeCell ref="E52:F52"/>
    <mergeCell ref="D91:H91"/>
    <mergeCell ref="D89:H89"/>
    <mergeCell ref="D90:H90"/>
    <mergeCell ref="E56:H56"/>
    <mergeCell ref="G52:H52"/>
    <mergeCell ref="G53:H53"/>
    <mergeCell ref="E53:F53"/>
    <mergeCell ref="D87:J87"/>
    <mergeCell ref="I129:J129"/>
    <mergeCell ref="E55:H55"/>
    <mergeCell ref="I128:J128"/>
    <mergeCell ref="I133:J133"/>
    <mergeCell ref="I130:J130"/>
    <mergeCell ref="I131:J131"/>
    <mergeCell ref="I132:J132"/>
    <mergeCell ref="D85:J85"/>
    <mergeCell ref="D86:J86"/>
    <mergeCell ref="E42:H42"/>
    <mergeCell ref="E44:F44"/>
    <mergeCell ref="E45:F45"/>
    <mergeCell ref="E46:F46"/>
    <mergeCell ref="G49:H49"/>
    <mergeCell ref="G45:H45"/>
    <mergeCell ref="G46:H46"/>
    <mergeCell ref="G47:H47"/>
    <mergeCell ref="E50:F50"/>
    <mergeCell ref="G48:H48"/>
    <mergeCell ref="E47:F47"/>
    <mergeCell ref="E48:F48"/>
    <mergeCell ref="E49:F49"/>
    <mergeCell ref="E193:F193"/>
    <mergeCell ref="B19:B22"/>
    <mergeCell ref="C19:H22"/>
    <mergeCell ref="C10:D10"/>
    <mergeCell ref="B38:H38"/>
    <mergeCell ref="B39:H39"/>
    <mergeCell ref="B40:H40"/>
    <mergeCell ref="C11:D11"/>
    <mergeCell ref="B27:H35"/>
    <mergeCell ref="D42:D43"/>
    <mergeCell ref="G51:H51"/>
    <mergeCell ref="G44:H44"/>
    <mergeCell ref="G50:H50"/>
    <mergeCell ref="B41:B43"/>
    <mergeCell ref="C41:C43"/>
    <mergeCell ref="D41:H41"/>
    <mergeCell ref="E194:F194"/>
    <mergeCell ref="C18:H18"/>
    <mergeCell ref="E161:F161"/>
    <mergeCell ref="E162:F162"/>
    <mergeCell ref="E163:F163"/>
    <mergeCell ref="E164:F164"/>
    <mergeCell ref="E165:F165"/>
    <mergeCell ref="G165:H165"/>
    <mergeCell ref="E174:F174"/>
    <mergeCell ref="E175:F175"/>
    <mergeCell ref="E176:F176"/>
    <mergeCell ref="E177:F177"/>
    <mergeCell ref="E178:F178"/>
    <mergeCell ref="E190:F190"/>
    <mergeCell ref="E191:F191"/>
    <mergeCell ref="E192:F192"/>
  </mergeCells>
  <phoneticPr fontId="2"/>
  <conditionalFormatting sqref="B160:H165">
    <cfRule type="expression" dxfId="128" priority="9">
      <formula>$C$16=$L$27</formula>
    </cfRule>
  </conditionalFormatting>
  <conditionalFormatting sqref="B160:H197">
    <cfRule type="expression" dxfId="127" priority="10">
      <formula>$C$16=$L$28</formula>
    </cfRule>
  </conditionalFormatting>
  <conditionalFormatting sqref="B167:H181">
    <cfRule type="expression" dxfId="126" priority="15">
      <formula>$C$10=$K$20</formula>
    </cfRule>
  </conditionalFormatting>
  <conditionalFormatting sqref="B167:H197">
    <cfRule type="expression" dxfId="125" priority="3">
      <formula>$C$16=$L$23</formula>
    </cfRule>
    <cfRule type="expression" dxfId="124" priority="4">
      <formula>$C$16=$L$26</formula>
    </cfRule>
  </conditionalFormatting>
  <conditionalFormatting sqref="B183:H197">
    <cfRule type="expression" dxfId="123" priority="12">
      <formula>$C$10=$K$19</formula>
    </cfRule>
  </conditionalFormatting>
  <conditionalFormatting sqref="C12:C16">
    <cfRule type="containsBlanks" dxfId="122" priority="32">
      <formula>LEN(TRIM(C12))=0</formula>
    </cfRule>
  </conditionalFormatting>
  <conditionalFormatting sqref="C18:C19 B27:H35 C70:C71 C73:C74 C97:D99 C104:D104">
    <cfRule type="containsBlanks" dxfId="121" priority="228">
      <formula>LEN(TRIM(B18))=0</formula>
    </cfRule>
  </conditionalFormatting>
  <conditionalFormatting sqref="C67:C68">
    <cfRule type="containsBlanks" dxfId="120" priority="147">
      <formula>LEN(TRIM(C67))=0</formula>
    </cfRule>
  </conditionalFormatting>
  <conditionalFormatting sqref="C125:C126">
    <cfRule type="containsBlanks" dxfId="119" priority="181">
      <formula>LEN(TRIM(C125))=0</formula>
    </cfRule>
  </conditionalFormatting>
  <conditionalFormatting sqref="C131:C137">
    <cfRule type="containsBlanks" priority="141">
      <formula>LEN(TRIM(C131))=0</formula>
    </cfRule>
    <cfRule type="containsBlanks" dxfId="118" priority="180">
      <formula>LEN(TRIM(C131))=0</formula>
    </cfRule>
  </conditionalFormatting>
  <conditionalFormatting sqref="C168:C172">
    <cfRule type="containsBlanks" dxfId="117" priority="18">
      <formula>LEN(TRIM(C168))=0</formula>
    </cfRule>
  </conditionalFormatting>
  <conditionalFormatting sqref="C184:C188">
    <cfRule type="containsBlanks" dxfId="116" priority="20">
      <formula>LEN(TRIM(C184))=0</formula>
    </cfRule>
  </conditionalFormatting>
  <conditionalFormatting sqref="C10:D11">
    <cfRule type="containsBlanks" dxfId="115" priority="34">
      <formula>LEN(TRIM(C10))=0</formula>
    </cfRule>
  </conditionalFormatting>
  <conditionalFormatting sqref="C44:D45">
    <cfRule type="containsBlanks" dxfId="114" priority="188">
      <formula>LEN(TRIM(C44))=0</formula>
    </cfRule>
  </conditionalFormatting>
  <conditionalFormatting sqref="C47:D47">
    <cfRule type="containsBlanks" dxfId="113" priority="187">
      <formula>LEN(TRIM(C47))=0</formula>
    </cfRule>
  </conditionalFormatting>
  <conditionalFormatting sqref="C49:D50 C52:D52">
    <cfRule type="containsBlanks" dxfId="112" priority="186">
      <formula>LEN(TRIM(C49))=0</formula>
    </cfRule>
  </conditionalFormatting>
  <conditionalFormatting sqref="C56:D56">
    <cfRule type="containsBlanks" dxfId="111" priority="185">
      <formula>LEN(TRIM(C56))=0</formula>
    </cfRule>
  </conditionalFormatting>
  <conditionalFormatting sqref="C107:D107">
    <cfRule type="containsBlanks" dxfId="110" priority="182">
      <formula>LEN(TRIM(C107))=0</formula>
    </cfRule>
  </conditionalFormatting>
  <conditionalFormatting sqref="C112:D115 C117:D117">
    <cfRule type="containsBlanks" dxfId="109" priority="197">
      <formula>LEN(TRIM(C112))=0</formula>
    </cfRule>
  </conditionalFormatting>
  <conditionalFormatting sqref="C139:D139">
    <cfRule type="containsBlanks" dxfId="108" priority="31">
      <formula>LEN(TRIM(C139))=0</formula>
    </cfRule>
  </conditionalFormatting>
  <conditionalFormatting sqref="C146:D149">
    <cfRule type="containsBlanks" dxfId="107" priority="145">
      <formula>LEN(TRIM(C146))=0</formula>
    </cfRule>
  </conditionalFormatting>
  <conditionalFormatting sqref="C163:F164">
    <cfRule type="containsBlanks" dxfId="106" priority="19">
      <formula>LEN(TRIM(C163))=0</formula>
    </cfRule>
  </conditionalFormatting>
  <conditionalFormatting sqref="C176:F177">
    <cfRule type="containsBlanks" dxfId="105" priority="21">
      <formula>LEN(TRIM(C176))=0</formula>
    </cfRule>
  </conditionalFormatting>
  <conditionalFormatting sqref="C192:F193">
    <cfRule type="containsBlanks" dxfId="104" priority="17">
      <formula>LEN(TRIM(C192))=0</formula>
    </cfRule>
  </conditionalFormatting>
  <conditionalFormatting sqref="D130">
    <cfRule type="containsBlanks" dxfId="103" priority="144">
      <formula>LEN(TRIM(D130))=0</formula>
    </cfRule>
  </conditionalFormatting>
  <conditionalFormatting sqref="D133:D134">
    <cfRule type="containsBlanks" dxfId="102" priority="200">
      <formula>LEN(TRIM(D133))=0</formula>
    </cfRule>
  </conditionalFormatting>
  <conditionalFormatting sqref="G1:I1">
    <cfRule type="expression" dxfId="101" priority="1">
      <formula>LEN($G$1)&gt;1</formula>
    </cfRule>
  </conditionalFormatting>
  <conditionalFormatting sqref="I2:I5">
    <cfRule type="expression" dxfId="100" priority="2">
      <formula>$I2="未入力あり"</formula>
    </cfRule>
  </conditionalFormatting>
  <dataValidations count="12">
    <dataValidation type="decimal" allowBlank="1" showInputMessage="1" showErrorMessage="1" error="半角数字で入力してください。" prompt="減価償却費のうち普通償却の額を記載してください。" sqref="C136" xr:uid="{6A8D6B2C-1F3A-4762-9738-D1DF1E06B385}">
      <formula1>-1E+99</formula1>
      <formula2>1E+99</formula2>
    </dataValidation>
    <dataValidation type="decimal" allowBlank="1" showInputMessage="1" showErrorMessage="1" error="半角数字で入力してください。" prompt="減価償却費のうち特別償却の金額を記入してください。（該当がない場合は0を記入してください。）" sqref="C137" xr:uid="{703D8A7B-EC31-457D-AB07-35F09B0C25BD}">
      <formula1>-1E+99</formula1>
      <formula2>1E+99</formula2>
    </dataValidation>
    <dataValidation type="list" allowBlank="1" showInputMessage="1" showErrorMessage="1" sqref="C171 C187" xr:uid="{3E3522B3-8484-40F1-8581-441EB544535C}">
      <formula1>"承継者,承継者及び被承継者"</formula1>
    </dataValidation>
    <dataValidation imeMode="disabled" allowBlank="1" showInputMessage="1" showErrorMessage="1" sqref="C12" xr:uid="{5049E8BE-CF7B-4C04-9C97-01DC59A594BC}"/>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709BB391-99EF-456C-A737-B1804A2A476F}">
      <formula1>1</formula1>
      <formula2>TODAY()</formula2>
    </dataValidation>
    <dataValidation type="date" imeMode="disabled" allowBlank="1" showInputMessage="1" showErrorMessage="1" error="「yyyy/m/d」の形式で入力してください。" sqref="C14:C15" xr:uid="{A3D524AD-2989-4CFF-9A35-ACD61A661C93}">
      <formula1>1</formula1>
      <formula2>73051</formula2>
    </dataValidation>
    <dataValidation type="list" allowBlank="1" showInputMessage="1" showErrorMessage="1" sqref="C16" xr:uid="{C6201853-65D3-48D6-975D-7938F209AC13}">
      <formula1>INDIRECT(  IF($C$10=$K$17,"_6次",  IF($C$10=$K$18,"_7次",  IF(OR($C$10=$K$19,$C$10=$K$20),"_8_9次","")  )))</formula1>
    </dataValidation>
    <dataValidation type="list" allowBlank="1" showInputMessage="1" showErrorMessage="1" sqref="C10:D10" xr:uid="{0B763784-2420-497F-B4DD-5E26F18D25B3}">
      <formula1>$K$17:$K$20</formula1>
    </dataValidation>
    <dataValidation type="decimal" allowBlank="1" showInputMessage="1" showErrorMessage="1" error="半角数字で入力してください。" sqref="C44:D53 C56:D56 C97:D99 C104:D104 C107:D107 C112:D118 C125:D135 C163:F164 C176:F177 C192:F193" xr:uid="{60ED2894-A8AB-444A-BC5C-B67394022BF9}">
      <formula1>-1E+99</formula1>
      <formula2>1E+99</formula2>
    </dataValidation>
    <dataValidation type="decimal" allowBlank="1" showInputMessage="1" showErrorMessage="1" sqref="C61:C74" xr:uid="{F6D9535A-1FDB-4EC1-9B42-8CA67A7010C2}">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C139:D139" xr:uid="{F0145EEC-0FC3-45D2-94F1-6D877F8E1FAA}">
      <formula1>0.1</formula1>
      <formula2>1E+99</formula2>
    </dataValidation>
    <dataValidation type="date" allowBlank="1" showInputMessage="1" showErrorMessage="1" sqref="C184:C186 C168:C170" xr:uid="{62A203F4-FA5A-4EAF-A32C-E9AA5D384E5F}">
      <formula1>1</formula1>
      <formula2>73051</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3D361-6307-4659-9A8E-579515DD0245}">
  <sheetPr>
    <tabColor rgb="FFFFFF09"/>
  </sheetPr>
  <dimension ref="A1:S179"/>
  <sheetViews>
    <sheetView showGridLines="0" view="pageBreakPreview" zoomScaleNormal="85" zoomScaleSheetLayoutView="100" workbookViewId="0">
      <pane ySplit="6" topLeftCell="A7" activePane="bottomLeft" state="frozen"/>
      <selection activeCell="D68" sqref="D68"/>
      <selection pane="bottomLeft" activeCell="C14" sqref="C14"/>
    </sheetView>
  </sheetViews>
  <sheetFormatPr defaultRowHeight="24.95" customHeight="1" x14ac:dyDescent="0.4"/>
  <cols>
    <col min="1" max="1" width="3" style="40" customWidth="1"/>
    <col min="2" max="4" width="30.625" style="40" customWidth="1"/>
    <col min="5" max="5" width="8.625" style="40" customWidth="1"/>
    <col min="6" max="6" width="22.625" style="40" customWidth="1"/>
    <col min="7" max="7" width="8.625" style="40" customWidth="1"/>
    <col min="8" max="8" width="22.625" style="40" customWidth="1"/>
    <col min="9" max="9" width="14" style="40" customWidth="1"/>
    <col min="10" max="10" width="9" style="40"/>
    <col min="11" max="11" width="8" style="40" hidden="1" customWidth="1"/>
    <col min="12" max="18" width="9" style="40" hidden="1" customWidth="1"/>
    <col min="19" max="19" width="0" style="40" hidden="1" customWidth="1"/>
    <col min="20" max="16384" width="9" style="40"/>
  </cols>
  <sheetData>
    <row r="1" spans="1:13" ht="24.95" customHeight="1" x14ac:dyDescent="0.4">
      <c r="A1" s="39" t="str">
        <f>+'【個人】1回目＞計算用シート'!A1</f>
        <v>【経営革新｜個人事業主用】(6次・7次・8次・9次公募) 事業化状況報告用 計算シート v1.2</v>
      </c>
      <c r="G1" s="215" t="str">
        <f>+IF(COUNTIF(I2:I5,"未入力あり")&gt;0,"※未入力の項目があります","")</f>
        <v>※未入力の項目があります</v>
      </c>
      <c r="H1" s="216"/>
      <c r="I1" s="216"/>
      <c r="K1" s="206"/>
      <c r="L1" s="206"/>
    </row>
    <row r="2" spans="1:13" ht="24.95" customHeight="1" x14ac:dyDescent="0.4">
      <c r="B2" s="41" t="s">
        <v>39</v>
      </c>
      <c r="G2" s="217" t="s">
        <v>40</v>
      </c>
      <c r="H2" s="218"/>
      <c r="I2" s="224" t="str">
        <f>+I7</f>
        <v>未入力あり</v>
      </c>
      <c r="K2" s="206"/>
      <c r="L2" s="206"/>
    </row>
    <row r="3" spans="1:13" ht="24.95" customHeight="1" x14ac:dyDescent="0.4">
      <c r="B3" s="40" t="s">
        <v>41</v>
      </c>
      <c r="G3" s="217" t="s">
        <v>42</v>
      </c>
      <c r="H3" s="218"/>
      <c r="I3" s="224" t="str">
        <f>+I24</f>
        <v>未入力あり</v>
      </c>
      <c r="K3" s="206"/>
      <c r="L3" s="206"/>
    </row>
    <row r="4" spans="1:13" ht="24.95" customHeight="1" x14ac:dyDescent="0.4">
      <c r="B4" s="42" t="s">
        <v>43</v>
      </c>
      <c r="G4" s="217" t="s">
        <v>44</v>
      </c>
      <c r="H4" s="218"/>
      <c r="I4" s="224" t="str">
        <f>+I93</f>
        <v>未入力あり</v>
      </c>
      <c r="K4" s="206"/>
      <c r="L4" s="206"/>
    </row>
    <row r="5" spans="1:13" ht="24.95" customHeight="1" x14ac:dyDescent="0.4">
      <c r="B5" s="43" t="s">
        <v>45</v>
      </c>
      <c r="D5" s="44"/>
      <c r="F5" s="44"/>
      <c r="G5" s="217" t="s">
        <v>46</v>
      </c>
      <c r="H5" s="218"/>
      <c r="I5" s="224" t="str" cm="1">
        <f t="array" ref="I5">+IFERROR(IF(C16="該当なし","ー",_xlfn.IFS(OR(C16=L21,C16=L26),O162,AND(C10=K19,C16=L25),Q161,AND(C10=K19,C16=L27),Q163,AND(C10=K20,C16=L25),R161,AND(C10=K20,C16=L27),R163)),"ー")</f>
        <v>ー</v>
      </c>
      <c r="K5" s="206"/>
      <c r="L5" s="206"/>
    </row>
    <row r="6" spans="1:13" ht="24.95" customHeight="1" x14ac:dyDescent="0.4">
      <c r="B6" s="45" t="s">
        <v>47</v>
      </c>
      <c r="K6" s="206"/>
      <c r="L6" s="206"/>
    </row>
    <row r="7" spans="1:13" ht="24.95" customHeight="1" x14ac:dyDescent="0.4">
      <c r="B7" s="47" t="s">
        <v>40</v>
      </c>
      <c r="C7" s="48"/>
      <c r="D7" s="48"/>
      <c r="E7" s="48"/>
      <c r="F7" s="48"/>
      <c r="G7" s="48"/>
      <c r="H7" s="48"/>
      <c r="I7" s="219" t="str">
        <f>+IF(COUNTBLANK(C10:C16)+COUNTBLANK(C18:C19)&gt;0,"未入力あり","入力完了")</f>
        <v>未入力あり</v>
      </c>
      <c r="K7" s="206"/>
      <c r="L7" s="206"/>
    </row>
    <row r="8" spans="1:13" ht="24.95" customHeight="1" x14ac:dyDescent="0.4">
      <c r="B8" s="41" t="s">
        <v>48</v>
      </c>
      <c r="K8" s="206"/>
      <c r="L8" s="206"/>
    </row>
    <row r="9" spans="1:13" ht="24.95" customHeight="1" x14ac:dyDescent="0.4">
      <c r="B9" t="s">
        <v>49</v>
      </c>
      <c r="C9"/>
      <c r="D9"/>
      <c r="E9"/>
      <c r="F9"/>
      <c r="G9"/>
      <c r="H9"/>
      <c r="K9" s="206" t="s">
        <v>50</v>
      </c>
      <c r="L9" s="206"/>
    </row>
    <row r="10" spans="1:13" ht="24.95" customHeight="1" x14ac:dyDescent="0.4">
      <c r="B10" s="49" t="s">
        <v>51</v>
      </c>
      <c r="C10" s="409">
        <f>+'【個人】1回目＞計算用シート'!C10</f>
        <v>0</v>
      </c>
      <c r="D10" s="410"/>
      <c r="E10" s="50" t="s">
        <v>52</v>
      </c>
      <c r="F10" s="50"/>
      <c r="G10" s="42"/>
      <c r="K10" s="206" t="s">
        <v>53</v>
      </c>
      <c r="L10" s="206"/>
    </row>
    <row r="11" spans="1:13" ht="24.95" customHeight="1" x14ac:dyDescent="0.4">
      <c r="B11" s="49" t="s">
        <v>54</v>
      </c>
      <c r="C11" s="409">
        <f>+'【個人】1回目＞計算用シート'!C11</f>
        <v>0</v>
      </c>
      <c r="D11" s="411"/>
      <c r="E11" s="40" t="s">
        <v>55</v>
      </c>
      <c r="K11" s="206" t="s">
        <v>56</v>
      </c>
      <c r="L11" s="206"/>
    </row>
    <row r="12" spans="1:13" ht="24.95" customHeight="1" x14ac:dyDescent="0.4">
      <c r="B12" s="49" t="s">
        <v>57</v>
      </c>
      <c r="C12" s="35">
        <f>+'【個人】1回目＞計算用シート'!C12</f>
        <v>0</v>
      </c>
      <c r="D12" t="s">
        <v>58</v>
      </c>
      <c r="K12" s="206" t="s">
        <v>59</v>
      </c>
      <c r="L12" s="206"/>
    </row>
    <row r="13" spans="1:13" ht="24.75" customHeight="1" x14ac:dyDescent="0.4">
      <c r="B13" s="49" t="s">
        <v>60</v>
      </c>
      <c r="C13" s="91">
        <f>+'【個人】1回目＞計算用シート'!C13</f>
        <v>0</v>
      </c>
      <c r="D13" s="91" t="str">
        <f>IFERROR(VLOOKUP($C$10,'データ用 '!$B2:$C14,2,FALSE),"")</f>
        <v/>
      </c>
      <c r="E13" s="40" t="s">
        <v>61</v>
      </c>
      <c r="F13"/>
      <c r="K13" s="206" t="s">
        <v>62</v>
      </c>
      <c r="L13" s="206"/>
    </row>
    <row r="14" spans="1:13" ht="24.95" customHeight="1" x14ac:dyDescent="0.4">
      <c r="B14" s="49" t="s">
        <v>63</v>
      </c>
      <c r="C14" s="11"/>
      <c r="D14" s="51" t="s">
        <v>64</v>
      </c>
      <c r="E14"/>
      <c r="F14"/>
      <c r="G14"/>
      <c r="H14"/>
      <c r="K14" s="206" t="s">
        <v>65</v>
      </c>
      <c r="L14" s="206"/>
    </row>
    <row r="15" spans="1:13" ht="24.95" customHeight="1" x14ac:dyDescent="0.4">
      <c r="B15" s="49" t="s">
        <v>66</v>
      </c>
      <c r="C15" s="208"/>
      <c r="D15" s="51" t="s">
        <v>67</v>
      </c>
      <c r="E15"/>
      <c r="F15"/>
      <c r="G15"/>
      <c r="H15"/>
      <c r="K15" s="206" t="s">
        <v>68</v>
      </c>
      <c r="L15" s="206"/>
    </row>
    <row r="16" spans="1:13" ht="24.95" customHeight="1" x14ac:dyDescent="0.4">
      <c r="B16" s="49" t="s">
        <v>69</v>
      </c>
      <c r="C16" s="231">
        <f>+'【個人】1回目＞計算用シート'!C16</f>
        <v>0</v>
      </c>
      <c r="D16" t="s">
        <v>70</v>
      </c>
      <c r="E16"/>
      <c r="F16"/>
      <c r="G16"/>
      <c r="H16"/>
      <c r="I16"/>
      <c r="J16"/>
      <c r="K16" s="206" t="s">
        <v>71</v>
      </c>
      <c r="L16"/>
      <c r="M16"/>
    </row>
    <row r="17" spans="2:13" ht="24.75" customHeight="1" x14ac:dyDescent="0.4">
      <c r="B17" s="52" t="s">
        <v>72</v>
      </c>
      <c r="C17"/>
      <c r="D17"/>
      <c r="E17"/>
      <c r="F17"/>
      <c r="G17"/>
      <c r="H17"/>
      <c r="I17"/>
      <c r="J17"/>
      <c r="K17" t="s">
        <v>73</v>
      </c>
      <c r="L17"/>
      <c r="M17"/>
    </row>
    <row r="18" spans="2:13" ht="24.75" customHeight="1" x14ac:dyDescent="0.4">
      <c r="B18" s="49" t="s">
        <v>74</v>
      </c>
      <c r="C18" s="412">
        <f>+'【個人】1回目＞計算用シート'!C18</f>
        <v>0</v>
      </c>
      <c r="D18" s="413"/>
      <c r="E18" s="413"/>
      <c r="F18" s="413"/>
      <c r="G18" s="413"/>
      <c r="H18" s="414"/>
      <c r="I18"/>
      <c r="J18"/>
      <c r="K18" t="s">
        <v>75</v>
      </c>
      <c r="L18"/>
      <c r="M18"/>
    </row>
    <row r="19" spans="2:13" ht="24.75" customHeight="1" x14ac:dyDescent="0.4">
      <c r="B19" s="359" t="s">
        <v>76</v>
      </c>
      <c r="C19" s="415">
        <f>+'【個人】1回目＞計算用シート'!C19</f>
        <v>0</v>
      </c>
      <c r="D19" s="416"/>
      <c r="E19" s="416"/>
      <c r="F19" s="416"/>
      <c r="G19" s="416"/>
      <c r="H19" s="417"/>
      <c r="I19"/>
      <c r="J19"/>
      <c r="K19" t="s">
        <v>77</v>
      </c>
      <c r="L19"/>
      <c r="M19"/>
    </row>
    <row r="20" spans="2:13" ht="24.75" customHeight="1" x14ac:dyDescent="0.4">
      <c r="B20" s="360"/>
      <c r="C20" s="418"/>
      <c r="D20" s="419"/>
      <c r="E20" s="419"/>
      <c r="F20" s="419"/>
      <c r="G20" s="419"/>
      <c r="H20" s="420"/>
      <c r="I20"/>
      <c r="J20"/>
      <c r="K20" t="s">
        <v>78</v>
      </c>
      <c r="L20"/>
      <c r="M20"/>
    </row>
    <row r="21" spans="2:13" ht="24.75" customHeight="1" x14ac:dyDescent="0.4">
      <c r="B21" s="360"/>
      <c r="C21" s="418"/>
      <c r="D21" s="419"/>
      <c r="E21" s="419"/>
      <c r="F21" s="419"/>
      <c r="G21" s="419"/>
      <c r="H21" s="420"/>
      <c r="I21"/>
      <c r="J21"/>
      <c r="K21" t="s">
        <v>79</v>
      </c>
      <c r="L21" t="s">
        <v>80</v>
      </c>
      <c r="M21"/>
    </row>
    <row r="22" spans="2:13" ht="24.75" customHeight="1" x14ac:dyDescent="0.4">
      <c r="B22" s="361"/>
      <c r="C22" s="421"/>
      <c r="D22" s="422"/>
      <c r="E22" s="422"/>
      <c r="F22" s="422"/>
      <c r="G22" s="422"/>
      <c r="H22" s="423"/>
      <c r="I22"/>
      <c r="J22"/>
      <c r="K22" s="206"/>
      <c r="L22" s="206" t="s">
        <v>81</v>
      </c>
      <c r="M22"/>
    </row>
    <row r="23" spans="2:13" ht="24.75" customHeight="1" x14ac:dyDescent="0.4">
      <c r="I23"/>
      <c r="J23"/>
      <c r="K23" t="s">
        <v>82</v>
      </c>
      <c r="L23" t="s">
        <v>80</v>
      </c>
      <c r="M23"/>
    </row>
    <row r="24" spans="2:13" ht="24.95" customHeight="1" x14ac:dyDescent="0.4">
      <c r="B24" s="47" t="s">
        <v>83</v>
      </c>
      <c r="C24" s="48"/>
      <c r="D24" s="48"/>
      <c r="E24" s="48"/>
      <c r="F24" s="48"/>
      <c r="G24" s="48"/>
      <c r="H24" s="48"/>
      <c r="I24" s="220" t="str">
        <f>+IF(COUNTBLANK(B27)+COUNTBLANK(C44:D53)+COUNTBLANK(C56:D56)+COUNTBLANK(C67:C68)+COUNTBLANK(C70:C71)+COUNTBLANK(C73:C74)&gt;0,"未入力あり","入力完了")</f>
        <v>未入力あり</v>
      </c>
      <c r="J24"/>
      <c r="K24" s="206"/>
      <c r="L24" t="s">
        <v>81</v>
      </c>
      <c r="M24"/>
    </row>
    <row r="25" spans="2:13" ht="24.75" customHeight="1" x14ac:dyDescent="0.4">
      <c r="B25" s="41" t="s">
        <v>84</v>
      </c>
      <c r="C25"/>
      <c r="D25"/>
      <c r="E25"/>
      <c r="F25"/>
      <c r="G25"/>
      <c r="H25"/>
      <c r="I25"/>
      <c r="J25"/>
      <c r="K25" t="s">
        <v>85</v>
      </c>
      <c r="L25" t="s">
        <v>86</v>
      </c>
      <c r="M25"/>
    </row>
    <row r="26" spans="2:13" ht="24.75" customHeight="1" x14ac:dyDescent="0.4">
      <c r="B26" s="40" t="s">
        <v>87</v>
      </c>
      <c r="C26"/>
      <c r="D26"/>
      <c r="E26"/>
      <c r="F26"/>
      <c r="G26"/>
      <c r="H26"/>
      <c r="I26"/>
      <c r="J26"/>
      <c r="K26"/>
      <c r="L26" t="s">
        <v>88</v>
      </c>
      <c r="M26"/>
    </row>
    <row r="27" spans="2:13" ht="24.75" customHeight="1" x14ac:dyDescent="0.4">
      <c r="B27" s="378"/>
      <c r="C27" s="363"/>
      <c r="D27" s="363"/>
      <c r="E27" s="363"/>
      <c r="F27" s="363"/>
      <c r="G27" s="363"/>
      <c r="H27" s="364"/>
      <c r="I27"/>
      <c r="J27"/>
      <c r="K27"/>
      <c r="L27" t="s">
        <v>89</v>
      </c>
      <c r="M27"/>
    </row>
    <row r="28" spans="2:13" ht="24.75" customHeight="1" x14ac:dyDescent="0.4">
      <c r="B28" s="365"/>
      <c r="C28" s="366"/>
      <c r="D28" s="366"/>
      <c r="E28" s="366"/>
      <c r="F28" s="366"/>
      <c r="G28" s="366"/>
      <c r="H28" s="367"/>
      <c r="I28"/>
      <c r="J28"/>
      <c r="K28"/>
      <c r="L28" t="s">
        <v>81</v>
      </c>
      <c r="M28"/>
    </row>
    <row r="29" spans="2:13" ht="24.75" customHeight="1" x14ac:dyDescent="0.4">
      <c r="B29" s="365"/>
      <c r="C29" s="366"/>
      <c r="D29" s="366"/>
      <c r="E29" s="366"/>
      <c r="F29" s="366"/>
      <c r="G29" s="366"/>
      <c r="H29" s="367"/>
      <c r="I29"/>
      <c r="J29"/>
      <c r="K29"/>
      <c r="L29"/>
      <c r="M29"/>
    </row>
    <row r="30" spans="2:13" ht="24.75" customHeight="1" x14ac:dyDescent="0.4">
      <c r="B30" s="365"/>
      <c r="C30" s="366"/>
      <c r="D30" s="366"/>
      <c r="E30" s="366"/>
      <c r="F30" s="366"/>
      <c r="G30" s="366"/>
      <c r="H30" s="367"/>
      <c r="I30"/>
      <c r="J30"/>
      <c r="K30"/>
      <c r="L30"/>
      <c r="M30"/>
    </row>
    <row r="31" spans="2:13" ht="24.75" customHeight="1" x14ac:dyDescent="0.4">
      <c r="B31" s="365"/>
      <c r="C31" s="366"/>
      <c r="D31" s="366"/>
      <c r="E31" s="366"/>
      <c r="F31" s="366"/>
      <c r="G31" s="366"/>
      <c r="H31" s="367"/>
      <c r="I31"/>
      <c r="J31"/>
      <c r="K31"/>
      <c r="L31"/>
      <c r="M31"/>
    </row>
    <row r="32" spans="2:13" ht="24.75" customHeight="1" x14ac:dyDescent="0.4">
      <c r="B32" s="365"/>
      <c r="C32" s="366"/>
      <c r="D32" s="366"/>
      <c r="E32" s="366"/>
      <c r="F32" s="366"/>
      <c r="G32" s="366"/>
      <c r="H32" s="367"/>
      <c r="I32"/>
      <c r="J32"/>
      <c r="K32"/>
      <c r="L32"/>
      <c r="M32"/>
    </row>
    <row r="33" spans="2:13" ht="24.75" customHeight="1" x14ac:dyDescent="0.4">
      <c r="B33" s="365"/>
      <c r="C33" s="366"/>
      <c r="D33" s="366"/>
      <c r="E33" s="366"/>
      <c r="F33" s="366"/>
      <c r="G33" s="366"/>
      <c r="H33" s="367"/>
      <c r="I33"/>
      <c r="J33"/>
      <c r="K33"/>
      <c r="L33"/>
      <c r="M33"/>
    </row>
    <row r="34" spans="2:13" ht="24.75" customHeight="1" x14ac:dyDescent="0.4">
      <c r="B34" s="365"/>
      <c r="C34" s="366"/>
      <c r="D34" s="366"/>
      <c r="E34" s="366"/>
      <c r="F34" s="366"/>
      <c r="G34" s="366"/>
      <c r="H34" s="367"/>
      <c r="I34"/>
      <c r="J34"/>
      <c r="K34"/>
      <c r="L34"/>
      <c r="M34"/>
    </row>
    <row r="35" spans="2:13" ht="24.75" customHeight="1" x14ac:dyDescent="0.4">
      <c r="B35" s="368"/>
      <c r="C35" s="369"/>
      <c r="D35" s="369"/>
      <c r="E35" s="369"/>
      <c r="F35" s="369"/>
      <c r="G35" s="369"/>
      <c r="H35" s="370"/>
      <c r="I35"/>
      <c r="J35"/>
      <c r="K35"/>
      <c r="L35"/>
      <c r="M35"/>
    </row>
    <row r="36" spans="2:13" ht="24.75" customHeight="1" x14ac:dyDescent="0.4">
      <c r="B36" s="53"/>
      <c r="C36"/>
      <c r="D36"/>
      <c r="E36"/>
      <c r="F36"/>
      <c r="G36"/>
      <c r="H36"/>
      <c r="I36"/>
      <c r="J36"/>
      <c r="K36"/>
      <c r="L36"/>
      <c r="M36"/>
    </row>
    <row r="37" spans="2:13" ht="24.95" customHeight="1" x14ac:dyDescent="0.4">
      <c r="B37" s="41" t="s">
        <v>90</v>
      </c>
      <c r="C37"/>
      <c r="D37"/>
      <c r="E37"/>
      <c r="F37"/>
      <c r="G37"/>
      <c r="H37"/>
      <c r="I37"/>
      <c r="J37"/>
      <c r="K37"/>
      <c r="L37"/>
      <c r="M37"/>
    </row>
    <row r="38" spans="2:13" ht="24.95" customHeight="1" x14ac:dyDescent="0.4">
      <c r="B38" s="373" t="s">
        <v>91</v>
      </c>
      <c r="C38" s="373"/>
      <c r="D38" s="373"/>
      <c r="E38" s="373"/>
      <c r="F38" s="373"/>
      <c r="G38" s="373"/>
      <c r="H38" s="373"/>
      <c r="I38"/>
      <c r="J38"/>
      <c r="K38"/>
      <c r="L38"/>
      <c r="M38"/>
    </row>
    <row r="39" spans="2:13" ht="24.95" customHeight="1" x14ac:dyDescent="0.4">
      <c r="B39" s="374" t="s">
        <v>92</v>
      </c>
      <c r="C39" s="373"/>
      <c r="D39" s="373"/>
      <c r="E39" s="373"/>
      <c r="F39" s="373"/>
      <c r="G39" s="373"/>
      <c r="H39" s="373"/>
      <c r="K39" s="206"/>
      <c r="L39" s="206"/>
    </row>
    <row r="40" spans="2:13" ht="24.95" customHeight="1" x14ac:dyDescent="0.4">
      <c r="B40" s="375" t="s">
        <v>246</v>
      </c>
      <c r="C40" s="376"/>
      <c r="D40" s="376"/>
      <c r="E40" s="376"/>
      <c r="F40" s="376"/>
      <c r="G40" s="376"/>
      <c r="H40" s="376"/>
      <c r="K40" s="206"/>
      <c r="L40" s="206"/>
    </row>
    <row r="41" spans="2:13" ht="24.95" customHeight="1" x14ac:dyDescent="0.4">
      <c r="B41" s="385" t="s">
        <v>94</v>
      </c>
      <c r="C41" s="388" t="s">
        <v>95</v>
      </c>
      <c r="D41" s="391" t="s">
        <v>96</v>
      </c>
      <c r="E41" s="391"/>
      <c r="F41" s="391"/>
      <c r="G41" s="391"/>
      <c r="H41" s="391"/>
      <c r="K41" s="206"/>
      <c r="L41" s="206"/>
    </row>
    <row r="42" spans="2:13" ht="24.95" customHeight="1" x14ac:dyDescent="0.4">
      <c r="B42" s="386"/>
      <c r="C42" s="389"/>
      <c r="D42" s="379" t="s">
        <v>97</v>
      </c>
      <c r="E42" s="395" t="s">
        <v>98</v>
      </c>
      <c r="F42" s="396"/>
      <c r="G42" s="396"/>
      <c r="H42" s="397"/>
      <c r="K42" s="206"/>
      <c r="L42" s="206"/>
    </row>
    <row r="43" spans="2:13" ht="24.95" customHeight="1" x14ac:dyDescent="0.4">
      <c r="B43" s="387"/>
      <c r="C43" s="390"/>
      <c r="D43" s="380"/>
      <c r="E43" s="54" t="s">
        <v>99</v>
      </c>
      <c r="F43" s="13"/>
      <c r="G43" s="54" t="s">
        <v>99</v>
      </c>
      <c r="H43" s="13"/>
      <c r="K43" s="206"/>
      <c r="L43" s="206"/>
    </row>
    <row r="44" spans="2:13" ht="24.95" customHeight="1" x14ac:dyDescent="0.4">
      <c r="B44" s="55" t="s">
        <v>100</v>
      </c>
      <c r="C44" s="12"/>
      <c r="D44" s="12"/>
      <c r="E44" s="392"/>
      <c r="F44" s="384"/>
      <c r="G44" s="383"/>
      <c r="H44" s="384"/>
      <c r="K44" s="206"/>
      <c r="L44" s="206"/>
    </row>
    <row r="45" spans="2:13" ht="24.95" customHeight="1" x14ac:dyDescent="0.4">
      <c r="B45" s="55" t="s">
        <v>101</v>
      </c>
      <c r="C45" s="12"/>
      <c r="D45" s="12"/>
      <c r="E45" s="392"/>
      <c r="F45" s="384"/>
      <c r="G45" s="383"/>
      <c r="H45" s="384"/>
      <c r="K45" s="206"/>
      <c r="L45" s="206"/>
    </row>
    <row r="46" spans="2:13" ht="24.95" customHeight="1" x14ac:dyDescent="0.4">
      <c r="B46" s="55" t="s">
        <v>102</v>
      </c>
      <c r="C46" s="22">
        <f>C44-C45</f>
        <v>0</v>
      </c>
      <c r="D46" s="22">
        <f>D44-D45</f>
        <v>0</v>
      </c>
      <c r="E46" s="393">
        <f>E44-E45</f>
        <v>0</v>
      </c>
      <c r="F46" s="382"/>
      <c r="G46" s="381">
        <f>G44-G45</f>
        <v>0</v>
      </c>
      <c r="H46" s="382"/>
      <c r="K46" s="206"/>
      <c r="L46" s="206"/>
    </row>
    <row r="47" spans="2:13" ht="24.95" customHeight="1" x14ac:dyDescent="0.4">
      <c r="B47" s="55" t="s">
        <v>103</v>
      </c>
      <c r="C47" s="12"/>
      <c r="D47" s="12"/>
      <c r="E47" s="392"/>
      <c r="F47" s="384"/>
      <c r="G47" s="383"/>
      <c r="H47" s="384"/>
      <c r="K47" s="206"/>
      <c r="L47" s="206"/>
    </row>
    <row r="48" spans="2:13" ht="24.95" customHeight="1" x14ac:dyDescent="0.4">
      <c r="B48" s="55" t="s">
        <v>104</v>
      </c>
      <c r="C48" s="22">
        <f>C46-C47</f>
        <v>0</v>
      </c>
      <c r="D48" s="22">
        <f>D46-D47</f>
        <v>0</v>
      </c>
      <c r="E48" s="393">
        <f>E46-E47</f>
        <v>0</v>
      </c>
      <c r="F48" s="394"/>
      <c r="G48" s="381">
        <f>G46-G47</f>
        <v>0</v>
      </c>
      <c r="H48" s="382"/>
      <c r="K48" s="206"/>
      <c r="L48" s="206"/>
    </row>
    <row r="49" spans="2:12" ht="24.95" customHeight="1" x14ac:dyDescent="0.4">
      <c r="B49" s="55" t="s">
        <v>105</v>
      </c>
      <c r="C49" s="12"/>
      <c r="D49" s="12"/>
      <c r="E49" s="392"/>
      <c r="F49" s="384"/>
      <c r="G49" s="383"/>
      <c r="H49" s="384"/>
      <c r="K49" s="206"/>
      <c r="L49" s="206"/>
    </row>
    <row r="50" spans="2:12" ht="24.95" customHeight="1" x14ac:dyDescent="0.4">
      <c r="B50" s="55" t="s">
        <v>106</v>
      </c>
      <c r="C50" s="12"/>
      <c r="D50" s="12"/>
      <c r="E50" s="392"/>
      <c r="F50" s="384"/>
      <c r="G50" s="383"/>
      <c r="H50" s="384"/>
      <c r="K50" s="206"/>
      <c r="L50" s="206"/>
    </row>
    <row r="51" spans="2:12" ht="24.95" customHeight="1" x14ac:dyDescent="0.4">
      <c r="B51" s="92" t="s">
        <v>107</v>
      </c>
      <c r="C51" s="22">
        <f>C48+C49-C50</f>
        <v>0</v>
      </c>
      <c r="D51" s="22">
        <f>D48+D49-D50</f>
        <v>0</v>
      </c>
      <c r="E51" s="393">
        <f>E48+E49-E50</f>
        <v>0</v>
      </c>
      <c r="F51" s="382"/>
      <c r="G51" s="381">
        <f>G48+G49-G50</f>
        <v>0</v>
      </c>
      <c r="H51" s="382"/>
      <c r="K51" s="206"/>
      <c r="L51" s="206"/>
    </row>
    <row r="52" spans="2:12" ht="24.95" customHeight="1" x14ac:dyDescent="0.4">
      <c r="B52" s="55" t="s">
        <v>108</v>
      </c>
      <c r="C52" s="14"/>
      <c r="D52" s="14"/>
      <c r="E52" s="383"/>
      <c r="F52" s="384"/>
      <c r="G52" s="383"/>
      <c r="H52" s="384"/>
      <c r="K52" s="206"/>
      <c r="L52" s="206"/>
    </row>
    <row r="53" spans="2:12" ht="24.95" customHeight="1" x14ac:dyDescent="0.4">
      <c r="B53" s="55" t="s">
        <v>109</v>
      </c>
      <c r="C53" s="22">
        <f>C51-C52</f>
        <v>0</v>
      </c>
      <c r="D53" s="22">
        <f>D51-D52</f>
        <v>0</v>
      </c>
      <c r="E53" s="381">
        <f>E51-E52</f>
        <v>0</v>
      </c>
      <c r="F53" s="394"/>
      <c r="G53" s="381">
        <f>G51-G52</f>
        <v>0</v>
      </c>
      <c r="H53" s="394"/>
      <c r="K53" s="206"/>
      <c r="L53" s="206"/>
    </row>
    <row r="54" spans="2:12" ht="24.95" customHeight="1" x14ac:dyDescent="0.4">
      <c r="B54" s="40" t="s">
        <v>271</v>
      </c>
      <c r="K54" s="206"/>
      <c r="L54" s="206"/>
    </row>
    <row r="55" spans="2:12" ht="24.95" customHeight="1" x14ac:dyDescent="0.4">
      <c r="B55" s="56"/>
      <c r="C55" s="57" t="s">
        <v>110</v>
      </c>
      <c r="D55" s="57" t="s">
        <v>97</v>
      </c>
      <c r="E55" s="399" t="s">
        <v>111</v>
      </c>
      <c r="F55" s="400"/>
      <c r="G55" s="400"/>
      <c r="H55" s="401"/>
      <c r="K55" s="206"/>
      <c r="L55" s="206"/>
    </row>
    <row r="56" spans="2:12" ht="24.95" customHeight="1" x14ac:dyDescent="0.4">
      <c r="B56" s="58" t="s">
        <v>112</v>
      </c>
      <c r="C56" s="15"/>
      <c r="D56" s="15"/>
      <c r="E56" s="406">
        <f>C56-D56</f>
        <v>0</v>
      </c>
      <c r="F56" s="407"/>
      <c r="G56" s="407"/>
      <c r="H56" s="408"/>
      <c r="K56" s="206"/>
      <c r="L56" s="206"/>
    </row>
    <row r="57" spans="2:12" ht="24.95" customHeight="1" x14ac:dyDescent="0.4">
      <c r="K57" s="206"/>
      <c r="L57" s="206"/>
    </row>
    <row r="58" spans="2:12" ht="24.95" customHeight="1" x14ac:dyDescent="0.4">
      <c r="B58" s="41" t="s">
        <v>113</v>
      </c>
      <c r="K58" s="206"/>
      <c r="L58" s="206"/>
    </row>
    <row r="59" spans="2:12" ht="24.95" customHeight="1" x14ac:dyDescent="0.4">
      <c r="B59" s="40" t="s">
        <v>114</v>
      </c>
      <c r="K59" s="206"/>
      <c r="L59" s="206"/>
    </row>
    <row r="60" spans="2:12" ht="24.95" customHeight="1" x14ac:dyDescent="0.4">
      <c r="B60" s="59" t="s">
        <v>115</v>
      </c>
      <c r="C60" s="59"/>
      <c r="K60" s="206"/>
      <c r="L60" s="206"/>
    </row>
    <row r="61" spans="2:12" ht="24.95" customHeight="1" x14ac:dyDescent="0.4">
      <c r="B61" s="60" t="s">
        <v>116</v>
      </c>
      <c r="C61" s="23">
        <f>D44</f>
        <v>0</v>
      </c>
      <c r="D61" s="53" t="s">
        <v>117</v>
      </c>
      <c r="E61" s="53"/>
      <c r="F61" s="53"/>
      <c r="G61" s="53"/>
      <c r="H61" s="53"/>
      <c r="K61" s="206"/>
      <c r="L61" s="206"/>
    </row>
    <row r="62" spans="2:12" ht="24.95" customHeight="1" x14ac:dyDescent="0.4">
      <c r="B62" s="60" t="s">
        <v>118</v>
      </c>
      <c r="C62" s="23">
        <f>D45</f>
        <v>0</v>
      </c>
      <c r="D62" s="53"/>
      <c r="E62" s="53"/>
      <c r="F62" s="53"/>
      <c r="G62" s="53"/>
      <c r="H62" s="53"/>
      <c r="K62" s="206"/>
      <c r="L62" s="206"/>
    </row>
    <row r="63" spans="2:12" ht="24.95" customHeight="1" x14ac:dyDescent="0.4">
      <c r="B63" s="60" t="s">
        <v>119</v>
      </c>
      <c r="C63" s="23">
        <f>D47</f>
        <v>0</v>
      </c>
      <c r="D63" s="53"/>
      <c r="E63" s="53"/>
      <c r="F63" s="53"/>
      <c r="G63" s="53"/>
      <c r="H63" s="53"/>
      <c r="K63" s="206"/>
      <c r="L63" s="206"/>
    </row>
    <row r="64" spans="2:12" ht="24.95" customHeight="1" x14ac:dyDescent="0.4">
      <c r="B64" s="60" t="s">
        <v>120</v>
      </c>
      <c r="C64" s="23">
        <f>D50</f>
        <v>0</v>
      </c>
      <c r="D64" s="53"/>
      <c r="E64" s="53"/>
      <c r="F64" s="53"/>
      <c r="G64" s="53"/>
      <c r="H64" s="53"/>
      <c r="K64" s="206"/>
      <c r="L64" s="206"/>
    </row>
    <row r="65" spans="2:12" ht="24.95" customHeight="1" x14ac:dyDescent="0.4">
      <c r="B65" s="60" t="s">
        <v>121</v>
      </c>
      <c r="C65" s="23">
        <f>D52</f>
        <v>0</v>
      </c>
      <c r="D65" s="53"/>
      <c r="E65" s="53"/>
      <c r="F65" s="53"/>
      <c r="G65" s="53"/>
      <c r="H65" s="53"/>
      <c r="K65" s="206"/>
      <c r="L65" s="206"/>
    </row>
    <row r="66" spans="2:12" ht="24.95" customHeight="1" x14ac:dyDescent="0.4">
      <c r="B66" s="93" t="s">
        <v>122</v>
      </c>
      <c r="C66" s="23">
        <f>D49</f>
        <v>0</v>
      </c>
      <c r="D66" s="53"/>
      <c r="E66" s="53"/>
      <c r="F66" s="53"/>
      <c r="G66" s="53"/>
      <c r="H66" s="53"/>
      <c r="K66" s="206"/>
      <c r="L66" s="206"/>
    </row>
    <row r="67" spans="2:12" ht="24.95" customHeight="1" x14ac:dyDescent="0.4">
      <c r="B67" s="60" t="s">
        <v>123</v>
      </c>
      <c r="C67" s="17"/>
      <c r="D67" s="53" t="s">
        <v>124</v>
      </c>
      <c r="E67" s="53"/>
      <c r="F67" s="53"/>
      <c r="G67" s="53"/>
      <c r="H67" s="53"/>
      <c r="K67" s="206"/>
      <c r="L67" s="206"/>
    </row>
    <row r="68" spans="2:12" ht="24.95" customHeight="1" x14ac:dyDescent="0.4">
      <c r="B68" s="60" t="s">
        <v>125</v>
      </c>
      <c r="C68" s="16"/>
      <c r="D68" s="53" t="s">
        <v>270</v>
      </c>
      <c r="E68" s="331"/>
      <c r="F68" s="331"/>
      <c r="G68" s="53"/>
      <c r="H68" s="53"/>
      <c r="K68" s="206"/>
      <c r="L68" s="206"/>
    </row>
    <row r="69" spans="2:12" ht="9.9499999999999993" customHeight="1" x14ac:dyDescent="0.4">
      <c r="B69" s="61"/>
      <c r="C69" s="62"/>
      <c r="D69" s="63"/>
      <c r="E69" s="63"/>
      <c r="F69" s="63"/>
      <c r="G69" s="53"/>
      <c r="H69" s="53"/>
      <c r="K69" s="206"/>
      <c r="L69" s="206"/>
    </row>
    <row r="70" spans="2:12" ht="24.95" customHeight="1" x14ac:dyDescent="0.4">
      <c r="B70" s="60" t="s">
        <v>126</v>
      </c>
      <c r="C70" s="23">
        <f>+'【個人】1回目＞計算用シート'!C70</f>
        <v>0</v>
      </c>
      <c r="D70" s="63"/>
      <c r="E70" s="53"/>
      <c r="F70" s="53"/>
      <c r="G70" s="53"/>
      <c r="H70" s="53"/>
      <c r="K70" s="206"/>
      <c r="L70" s="206"/>
    </row>
    <row r="71" spans="2:12" ht="24.95" customHeight="1" x14ac:dyDescent="0.4">
      <c r="B71" s="60" t="s">
        <v>128</v>
      </c>
      <c r="C71" s="23">
        <f>+'【個人】1回目＞計算用シート'!C71</f>
        <v>0</v>
      </c>
      <c r="D71" s="63"/>
      <c r="E71" s="53"/>
      <c r="F71" s="53"/>
      <c r="G71" s="53"/>
      <c r="H71" s="53"/>
      <c r="K71" s="206"/>
      <c r="L71" s="206"/>
    </row>
    <row r="72" spans="2:12" ht="9.9499999999999993" customHeight="1" x14ac:dyDescent="0.4">
      <c r="B72" s="61"/>
      <c r="C72" s="62"/>
      <c r="D72" s="63"/>
      <c r="E72" s="63"/>
      <c r="F72" s="63"/>
      <c r="G72" s="53"/>
      <c r="H72" s="53"/>
      <c r="K72" s="206"/>
      <c r="L72" s="206"/>
    </row>
    <row r="73" spans="2:12" ht="24.95" customHeight="1" x14ac:dyDescent="0.4">
      <c r="B73" s="60" t="s">
        <v>130</v>
      </c>
      <c r="C73" s="16"/>
      <c r="D73" s="63" t="s">
        <v>131</v>
      </c>
      <c r="E73" s="53"/>
      <c r="F73" s="53"/>
      <c r="G73" s="53"/>
      <c r="H73" s="53"/>
      <c r="K73" s="206"/>
      <c r="L73" s="206"/>
    </row>
    <row r="74" spans="2:12" ht="24.95" customHeight="1" x14ac:dyDescent="0.4">
      <c r="B74" s="60" t="s">
        <v>132</v>
      </c>
      <c r="C74" s="16"/>
      <c r="D74" s="63" t="s">
        <v>133</v>
      </c>
      <c r="E74" s="53"/>
      <c r="F74" s="53"/>
      <c r="G74" s="53"/>
      <c r="H74" s="53"/>
      <c r="K74" s="206"/>
      <c r="L74" s="206"/>
    </row>
    <row r="75" spans="2:12" ht="24.95" customHeight="1" x14ac:dyDescent="0.4">
      <c r="C75" s="64"/>
      <c r="D75" s="53" t="s">
        <v>134</v>
      </c>
      <c r="E75" s="53"/>
      <c r="F75" s="53"/>
      <c r="G75" s="53"/>
      <c r="H75" s="53"/>
      <c r="K75" s="206"/>
      <c r="L75" s="206"/>
    </row>
    <row r="76" spans="2:12" ht="24.95" customHeight="1" x14ac:dyDescent="0.4">
      <c r="B76" s="41" t="s">
        <v>135</v>
      </c>
      <c r="C76" s="64"/>
      <c r="D76" s="53"/>
      <c r="E76" s="53"/>
      <c r="F76" s="53"/>
      <c r="G76" s="53"/>
      <c r="H76" s="53"/>
      <c r="K76" s="206"/>
      <c r="L76" s="206"/>
    </row>
    <row r="77" spans="2:12" ht="24.95" customHeight="1" x14ac:dyDescent="0.4">
      <c r="B77" s="59" t="s">
        <v>115</v>
      </c>
      <c r="C77" s="65" t="s">
        <v>136</v>
      </c>
      <c r="D77" s="66" t="s">
        <v>137</v>
      </c>
      <c r="E77" s="53"/>
      <c r="F77" s="53"/>
      <c r="G77" s="53"/>
      <c r="H77" s="53"/>
      <c r="K77" s="206"/>
      <c r="L77" s="206"/>
    </row>
    <row r="78" spans="2:12" ht="24.95" customHeight="1" x14ac:dyDescent="0.4">
      <c r="B78" s="67" t="s">
        <v>138</v>
      </c>
      <c r="C78" s="27">
        <f>C44</f>
        <v>0</v>
      </c>
      <c r="D78" s="27">
        <f>D44</f>
        <v>0</v>
      </c>
      <c r="E78" s="53"/>
      <c r="F78" s="53"/>
      <c r="G78" s="53"/>
      <c r="H78" s="53"/>
      <c r="K78" s="206"/>
      <c r="L78" s="206"/>
    </row>
    <row r="79" spans="2:12" ht="24.95" customHeight="1" x14ac:dyDescent="0.4">
      <c r="B79" s="67" t="s">
        <v>139</v>
      </c>
      <c r="C79" s="27">
        <f>C46</f>
        <v>0</v>
      </c>
      <c r="D79" s="27">
        <f>D46</f>
        <v>0</v>
      </c>
      <c r="E79" s="53"/>
      <c r="F79" s="53"/>
      <c r="G79" s="53"/>
      <c r="H79" s="53"/>
      <c r="K79" s="206"/>
      <c r="L79" s="206"/>
    </row>
    <row r="80" spans="2:12" ht="24.95" customHeight="1" thickBot="1" x14ac:dyDescent="0.45">
      <c r="B80" s="68" t="s">
        <v>140</v>
      </c>
      <c r="C80" s="28">
        <f>C51</f>
        <v>0</v>
      </c>
      <c r="D80" s="69"/>
      <c r="E80" s="53"/>
      <c r="F80" s="53"/>
      <c r="G80" s="53"/>
      <c r="H80" s="53"/>
      <c r="K80" s="206"/>
      <c r="L80" s="206"/>
    </row>
    <row r="81" spans="2:12" ht="24.95" customHeight="1" x14ac:dyDescent="0.4">
      <c r="B81" s="70" t="s">
        <v>141</v>
      </c>
      <c r="C81" s="24">
        <f>C56</f>
        <v>0</v>
      </c>
      <c r="D81" s="24">
        <f>D56</f>
        <v>0</v>
      </c>
      <c r="E81" s="53"/>
      <c r="F81" s="53"/>
      <c r="G81" s="53"/>
      <c r="H81" s="53"/>
      <c r="K81" s="206"/>
      <c r="L81" s="206"/>
    </row>
    <row r="82" spans="2:12" ht="24.95" customHeight="1" x14ac:dyDescent="0.4">
      <c r="C82" s="64"/>
      <c r="D82" s="53"/>
      <c r="E82" s="53"/>
      <c r="F82" s="53"/>
      <c r="G82" s="53"/>
      <c r="H82" s="53"/>
      <c r="K82" s="206"/>
      <c r="L82" s="206"/>
    </row>
    <row r="83" spans="2:12" ht="24.95" customHeight="1" x14ac:dyDescent="0.4">
      <c r="B83" s="41" t="s">
        <v>142</v>
      </c>
      <c r="C83" s="71"/>
      <c r="D83" s="53"/>
      <c r="E83" s="53"/>
      <c r="F83" s="53"/>
      <c r="G83" s="53"/>
      <c r="H83" s="53"/>
      <c r="K83" s="206"/>
      <c r="L83" s="206"/>
    </row>
    <row r="84" spans="2:12" ht="24.95" customHeight="1" x14ac:dyDescent="0.4">
      <c r="B84" s="59" t="s">
        <v>115</v>
      </c>
      <c r="C84" s="33" t="s">
        <v>143</v>
      </c>
      <c r="D84" s="53"/>
      <c r="E84" s="53"/>
      <c r="F84" s="53"/>
      <c r="G84" s="53"/>
      <c r="H84" s="53"/>
      <c r="K84" s="206"/>
      <c r="L84" s="206"/>
    </row>
    <row r="85" spans="2:12" ht="24.95" customHeight="1" x14ac:dyDescent="0.4">
      <c r="B85" s="67" t="s">
        <v>144</v>
      </c>
      <c r="C85" s="25">
        <f>C70</f>
        <v>0</v>
      </c>
      <c r="D85" s="403" t="s">
        <v>145</v>
      </c>
      <c r="E85" s="404"/>
      <c r="F85" s="404"/>
      <c r="G85" s="404"/>
      <c r="H85" s="404"/>
      <c r="I85" s="404"/>
      <c r="J85" s="404"/>
      <c r="K85" s="206"/>
      <c r="L85" s="206"/>
    </row>
    <row r="86" spans="2:12" ht="24.95" customHeight="1" x14ac:dyDescent="0.4">
      <c r="B86" s="67" t="s">
        <v>146</v>
      </c>
      <c r="C86" s="25">
        <f>C61-C62-C63-C64-C64-C66-C67-C68</f>
        <v>0</v>
      </c>
      <c r="D86" s="403" t="s">
        <v>147</v>
      </c>
      <c r="E86" s="404"/>
      <c r="F86" s="404"/>
      <c r="G86" s="404"/>
      <c r="H86" s="404"/>
      <c r="I86" s="404"/>
      <c r="J86" s="404"/>
      <c r="K86" s="206"/>
      <c r="L86" s="206"/>
    </row>
    <row r="87" spans="2:12" ht="24.95" customHeight="1" x14ac:dyDescent="0.4">
      <c r="B87" s="67" t="s">
        <v>148</v>
      </c>
      <c r="C87" s="25">
        <f>C71</f>
        <v>0</v>
      </c>
      <c r="D87" s="403" t="s">
        <v>149</v>
      </c>
      <c r="E87" s="404"/>
      <c r="F87" s="404"/>
      <c r="G87" s="404"/>
      <c r="H87" s="404"/>
      <c r="I87" s="404"/>
      <c r="J87" s="404"/>
      <c r="K87" s="206"/>
      <c r="L87" s="206"/>
    </row>
    <row r="88" spans="2:12" ht="24.95" customHeight="1" x14ac:dyDescent="0.4">
      <c r="B88" s="67" t="s">
        <v>150</v>
      </c>
      <c r="C88" s="25">
        <f>C62+C63+C64+C65+C66+C67+C68</f>
        <v>0</v>
      </c>
      <c r="D88" s="72" t="s">
        <v>151</v>
      </c>
      <c r="E88" s="73"/>
      <c r="F88" s="73"/>
      <c r="G88" s="73"/>
      <c r="H88" s="73"/>
      <c r="I88" s="73"/>
      <c r="J88" s="73"/>
      <c r="K88" s="206"/>
      <c r="L88" s="206"/>
    </row>
    <row r="89" spans="2:12" ht="24.95" customHeight="1" x14ac:dyDescent="0.4">
      <c r="B89" s="67" t="s">
        <v>152</v>
      </c>
      <c r="C89" s="25">
        <f>IFERROR(INT(IF(((C86-C87)*C85/C88)&gt;=0,(C86-C87)*C85/C88,0)),IFERROR(INT(IF(((C86-C87)*C85/C88)&gt;=0,(C86-C87)*C85/C88,0)),0))</f>
        <v>0</v>
      </c>
      <c r="D89" s="403" t="s">
        <v>153</v>
      </c>
      <c r="E89" s="404"/>
      <c r="F89" s="404"/>
      <c r="G89" s="404"/>
      <c r="H89" s="404"/>
      <c r="K89" s="206"/>
      <c r="L89" s="206"/>
    </row>
    <row r="90" spans="2:12" ht="24.95" customHeight="1" thickBot="1" x14ac:dyDescent="0.45">
      <c r="B90" s="74" t="s">
        <v>154</v>
      </c>
      <c r="C90" s="26">
        <f>C73+C74</f>
        <v>0</v>
      </c>
      <c r="D90" s="403" t="s">
        <v>155</v>
      </c>
      <c r="E90" s="404"/>
      <c r="F90" s="404"/>
      <c r="G90" s="404"/>
      <c r="H90" s="404"/>
      <c r="K90" s="206"/>
      <c r="L90" s="206"/>
    </row>
    <row r="91" spans="2:12" ht="24.95" customHeight="1" thickTop="1" thickBot="1" x14ac:dyDescent="0.45">
      <c r="B91" s="75" t="s">
        <v>156</v>
      </c>
      <c r="C91" s="76">
        <f>INT(IF(C90=C85,0,IF(C89&gt;C85,C85-C90,MAX(C89-C90,0))))</f>
        <v>0</v>
      </c>
      <c r="D91" s="405" t="s">
        <v>157</v>
      </c>
      <c r="E91" s="404"/>
      <c r="F91" s="404"/>
      <c r="G91" s="404"/>
      <c r="H91" s="404"/>
      <c r="K91" s="206"/>
      <c r="L91" s="206"/>
    </row>
    <row r="92" spans="2:12" ht="24.95" customHeight="1" thickTop="1" x14ac:dyDescent="0.4">
      <c r="K92" s="206"/>
      <c r="L92" s="206"/>
    </row>
    <row r="93" spans="2:12" ht="24.95" customHeight="1" x14ac:dyDescent="0.4">
      <c r="B93" s="47" t="s">
        <v>44</v>
      </c>
      <c r="C93" s="77"/>
      <c r="D93" s="77"/>
      <c r="E93" s="77"/>
      <c r="F93" s="77"/>
      <c r="G93" s="77"/>
      <c r="H93" s="77"/>
      <c r="I93" s="219" t="str">
        <f>+IF(COUNTBLANK(C97:D99)+COUNTBLANK(C107:D107)+COUNTBLANK(C104:D104)+COUNTBLANK(C112:D117)+COUNTBLANK(C125:D139)+COUNTBLANK(C146:D149)&gt;0,"未入力あり","入力完了")</f>
        <v>未入力あり</v>
      </c>
      <c r="K93" s="206"/>
      <c r="L93" s="206"/>
    </row>
    <row r="94" spans="2:12" ht="24.95" customHeight="1" x14ac:dyDescent="0.4">
      <c r="B94" s="40" t="s">
        <v>158</v>
      </c>
      <c r="K94" s="206"/>
      <c r="L94" s="206"/>
    </row>
    <row r="95" spans="2:12" ht="24.95" customHeight="1" x14ac:dyDescent="0.4">
      <c r="B95" s="78" t="s">
        <v>159</v>
      </c>
      <c r="C95" s="94" t="s">
        <v>247</v>
      </c>
      <c r="D95" s="2"/>
      <c r="K95" s="206"/>
      <c r="L95" s="206"/>
    </row>
    <row r="96" spans="2:12" ht="24.95" customHeight="1" x14ac:dyDescent="0.4">
      <c r="B96" s="4" t="s">
        <v>161</v>
      </c>
      <c r="C96" s="79" t="s">
        <v>110</v>
      </c>
      <c r="D96" s="79" t="s">
        <v>97</v>
      </c>
      <c r="E96" s="43"/>
      <c r="F96" s="43"/>
      <c r="K96" s="206"/>
      <c r="L96" s="206"/>
    </row>
    <row r="97" spans="2:12" ht="24.95" customHeight="1" x14ac:dyDescent="0.4">
      <c r="B97" s="67" t="s">
        <v>162</v>
      </c>
      <c r="C97" s="17"/>
      <c r="D97" s="17"/>
      <c r="K97" s="206"/>
      <c r="L97" s="206"/>
    </row>
    <row r="98" spans="2:12" ht="24.95" customHeight="1" x14ac:dyDescent="0.4">
      <c r="B98" s="67" t="s">
        <v>163</v>
      </c>
      <c r="C98" s="17"/>
      <c r="D98" s="17"/>
      <c r="K98" s="206"/>
      <c r="L98" s="206"/>
    </row>
    <row r="99" spans="2:12" ht="24.95" customHeight="1" thickBot="1" x14ac:dyDescent="0.45">
      <c r="B99" s="74" t="s">
        <v>164</v>
      </c>
      <c r="C99" s="18"/>
      <c r="D99" s="18"/>
      <c r="K99" s="206"/>
      <c r="L99" s="206"/>
    </row>
    <row r="100" spans="2:12" ht="24.95" customHeight="1" thickTop="1" x14ac:dyDescent="0.4">
      <c r="B100" s="81" t="s">
        <v>165</v>
      </c>
      <c r="C100" s="36">
        <f>SUM(C97:C99)</f>
        <v>0</v>
      </c>
      <c r="D100" s="36">
        <f>SUM(D97:D99)</f>
        <v>0</v>
      </c>
      <c r="K100" s="206"/>
      <c r="L100" s="206"/>
    </row>
    <row r="101" spans="2:12" ht="24.95" customHeight="1" x14ac:dyDescent="0.4">
      <c r="K101" s="206"/>
      <c r="L101" s="206"/>
    </row>
    <row r="102" spans="2:12" ht="24.95" customHeight="1" x14ac:dyDescent="0.4">
      <c r="B102" s="78" t="s">
        <v>166</v>
      </c>
      <c r="C102" s="94" t="s">
        <v>247</v>
      </c>
      <c r="D102" s="82"/>
      <c r="K102" s="206"/>
      <c r="L102" s="206"/>
    </row>
    <row r="103" spans="2:12" ht="24.95" customHeight="1" x14ac:dyDescent="0.4">
      <c r="B103" s="4" t="s">
        <v>161</v>
      </c>
      <c r="C103" s="79" t="s">
        <v>110</v>
      </c>
      <c r="D103" s="79" t="s">
        <v>97</v>
      </c>
      <c r="E103" s="43"/>
      <c r="F103" s="43"/>
      <c r="K103" s="206"/>
      <c r="L103" s="206"/>
    </row>
    <row r="104" spans="2:12" ht="24.95" customHeight="1" x14ac:dyDescent="0.4">
      <c r="B104" s="1" t="s">
        <v>167</v>
      </c>
      <c r="C104" s="17"/>
      <c r="D104" s="17"/>
      <c r="K104" s="206"/>
      <c r="L104" s="206"/>
    </row>
    <row r="105" spans="2:12" ht="24.95" customHeight="1" x14ac:dyDescent="0.4">
      <c r="B105" s="83" t="s">
        <v>168</v>
      </c>
      <c r="C105" s="29">
        <f>C97</f>
        <v>0</v>
      </c>
      <c r="D105" s="29">
        <f>D97</f>
        <v>0</v>
      </c>
      <c r="K105" s="206"/>
      <c r="L105" s="206"/>
    </row>
    <row r="106" spans="2:12" ht="24.95" customHeight="1" x14ac:dyDescent="0.4">
      <c r="B106" s="83" t="s">
        <v>169</v>
      </c>
      <c r="C106" s="29">
        <f>C98</f>
        <v>0</v>
      </c>
      <c r="D106" s="29">
        <f>D98</f>
        <v>0</v>
      </c>
      <c r="K106" s="206"/>
      <c r="L106" s="206"/>
    </row>
    <row r="107" spans="2:12" ht="24.95" customHeight="1" thickBot="1" x14ac:dyDescent="0.45">
      <c r="B107" s="84" t="s">
        <v>170</v>
      </c>
      <c r="C107" s="19"/>
      <c r="D107" s="19"/>
      <c r="K107" s="206"/>
      <c r="L107" s="206"/>
    </row>
    <row r="108" spans="2:12" ht="24.95" customHeight="1" thickTop="1" x14ac:dyDescent="0.4">
      <c r="B108" s="85" t="s">
        <v>171</v>
      </c>
      <c r="C108" s="30">
        <f>SUM(C104:C107)</f>
        <v>0</v>
      </c>
      <c r="D108" s="30">
        <f>SUM(D104:D107)</f>
        <v>0</v>
      </c>
      <c r="K108" s="206"/>
      <c r="L108" s="206"/>
    </row>
    <row r="109" spans="2:12" ht="24.95" customHeight="1" x14ac:dyDescent="0.4">
      <c r="B109" s="86"/>
      <c r="K109" s="206"/>
      <c r="L109" s="206"/>
    </row>
    <row r="110" spans="2:12" ht="24.95" customHeight="1" x14ac:dyDescent="0.4">
      <c r="B110" s="78" t="s">
        <v>172</v>
      </c>
      <c r="C110" s="94" t="s">
        <v>247</v>
      </c>
      <c r="D110" s="2"/>
      <c r="K110" s="206"/>
      <c r="L110" s="206"/>
    </row>
    <row r="111" spans="2:12" ht="24.95" customHeight="1" x14ac:dyDescent="0.4">
      <c r="B111" s="3" t="s">
        <v>161</v>
      </c>
      <c r="C111" s="79" t="s">
        <v>110</v>
      </c>
      <c r="D111" s="79" t="s">
        <v>97</v>
      </c>
      <c r="E111" s="43"/>
      <c r="F111" s="43"/>
      <c r="K111" s="206"/>
      <c r="L111" s="206"/>
    </row>
    <row r="112" spans="2:12" ht="24.95" customHeight="1" x14ac:dyDescent="0.4">
      <c r="B112" s="1" t="s">
        <v>173</v>
      </c>
      <c r="C112" s="17"/>
      <c r="D112" s="17"/>
      <c r="K112" s="206"/>
      <c r="L112" s="206"/>
    </row>
    <row r="113" spans="2:12" ht="24.95" customHeight="1" x14ac:dyDescent="0.4">
      <c r="B113" s="1" t="s">
        <v>174</v>
      </c>
      <c r="C113" s="17"/>
      <c r="D113" s="17"/>
      <c r="K113" s="206"/>
      <c r="L113" s="206"/>
    </row>
    <row r="114" spans="2:12" ht="24.95" customHeight="1" x14ac:dyDescent="0.4">
      <c r="B114" s="1" t="s">
        <v>175</v>
      </c>
      <c r="C114" s="17"/>
      <c r="D114" s="17"/>
      <c r="K114" s="206"/>
      <c r="L114" s="206"/>
    </row>
    <row r="115" spans="2:12" ht="24.95" customHeight="1" thickBot="1" x14ac:dyDescent="0.45">
      <c r="B115" s="80" t="s">
        <v>176</v>
      </c>
      <c r="C115" s="18"/>
      <c r="D115" s="18"/>
      <c r="K115" s="206"/>
      <c r="L115" s="206"/>
    </row>
    <row r="116" spans="2:12" ht="24.95" customHeight="1" thickTop="1" thickBot="1" x14ac:dyDescent="0.45">
      <c r="B116" s="87" t="s">
        <v>177</v>
      </c>
      <c r="C116" s="31">
        <f>SUM(C112:C115)</f>
        <v>0</v>
      </c>
      <c r="D116" s="31">
        <f>SUM(D112:D115)</f>
        <v>0</v>
      </c>
      <c r="K116" s="206"/>
      <c r="L116" s="206"/>
    </row>
    <row r="117" spans="2:12" ht="24.95" customHeight="1" thickTop="1" thickBot="1" x14ac:dyDescent="0.45">
      <c r="B117" s="88" t="s">
        <v>178</v>
      </c>
      <c r="C117" s="20"/>
      <c r="D117" s="20"/>
      <c r="K117" s="206"/>
      <c r="L117" s="206"/>
    </row>
    <row r="118" spans="2:12" ht="24.95" customHeight="1" thickTop="1" x14ac:dyDescent="0.4">
      <c r="B118" s="85" t="s">
        <v>171</v>
      </c>
      <c r="C118" s="30">
        <f>C116+C117</f>
        <v>0</v>
      </c>
      <c r="D118" s="30">
        <f>D116+D117</f>
        <v>0</v>
      </c>
      <c r="K118" s="206"/>
      <c r="L118" s="206"/>
    </row>
    <row r="119" spans="2:12" ht="24.95" customHeight="1" x14ac:dyDescent="0.4">
      <c r="B119" s="86"/>
      <c r="C119" s="2"/>
      <c r="D119" s="2"/>
      <c r="K119" s="206"/>
      <c r="L119" s="206"/>
    </row>
    <row r="120" spans="2:12" ht="24.95" customHeight="1" x14ac:dyDescent="0.4">
      <c r="B120" s="78" t="s">
        <v>179</v>
      </c>
      <c r="D120" s="89"/>
      <c r="K120" s="206"/>
      <c r="L120" s="206"/>
    </row>
    <row r="121" spans="2:12" ht="24.95" customHeight="1" x14ac:dyDescent="0.4">
      <c r="B121" s="230" t="s">
        <v>180</v>
      </c>
      <c r="C121" s="2"/>
      <c r="D121" s="2"/>
      <c r="K121" s="206"/>
      <c r="L121" s="206"/>
    </row>
    <row r="122" spans="2:12" ht="24" customHeight="1" x14ac:dyDescent="0.4">
      <c r="B122" s="230" t="s">
        <v>181</v>
      </c>
      <c r="K122" s="206"/>
      <c r="L122" s="206"/>
    </row>
    <row r="123" spans="2:12" ht="24.95" customHeight="1" x14ac:dyDescent="0.4">
      <c r="B123" s="42" t="s">
        <v>182</v>
      </c>
      <c r="K123" s="206"/>
      <c r="L123" s="206"/>
    </row>
    <row r="124" spans="2:12" ht="24.95" customHeight="1" x14ac:dyDescent="0.4">
      <c r="B124" s="3" t="s">
        <v>161</v>
      </c>
      <c r="C124" s="226" t="s">
        <v>248</v>
      </c>
      <c r="D124" s="79" t="s">
        <v>184</v>
      </c>
      <c r="K124" s="206"/>
      <c r="L124" s="206"/>
    </row>
    <row r="125" spans="2:12" ht="24.95" customHeight="1" x14ac:dyDescent="0.4">
      <c r="B125" s="1" t="s">
        <v>185</v>
      </c>
      <c r="C125" s="29">
        <f>+'【個人】1回目＞計算用シート'!D125</f>
        <v>0</v>
      </c>
      <c r="D125" s="29">
        <f>D44</f>
        <v>0</v>
      </c>
      <c r="E125" s="89"/>
      <c r="K125" s="206"/>
      <c r="L125" s="206"/>
    </row>
    <row r="126" spans="2:12" ht="24.95" customHeight="1" x14ac:dyDescent="0.4">
      <c r="B126" s="1" t="s">
        <v>186</v>
      </c>
      <c r="C126" s="29">
        <f>+'【個人】1回目＞計算用シート'!D126</f>
        <v>0</v>
      </c>
      <c r="D126" s="29">
        <f>D45</f>
        <v>0</v>
      </c>
      <c r="K126" s="206"/>
      <c r="L126" s="206"/>
    </row>
    <row r="127" spans="2:12" ht="24.95" customHeight="1" x14ac:dyDescent="0.4">
      <c r="B127" s="1" t="s">
        <v>187</v>
      </c>
      <c r="C127" s="29">
        <f>+'【個人】1回目＞計算用シート'!D127</f>
        <v>0</v>
      </c>
      <c r="D127" s="29">
        <f>D46</f>
        <v>0</v>
      </c>
      <c r="K127" s="206"/>
      <c r="L127" s="206"/>
    </row>
    <row r="128" spans="2:12" ht="24.95" customHeight="1" x14ac:dyDescent="0.4">
      <c r="B128" s="1" t="s">
        <v>188</v>
      </c>
      <c r="C128" s="29">
        <f>+'【個人】1回目＞計算用シート'!D128</f>
        <v>0</v>
      </c>
      <c r="D128" s="29">
        <f>D150</f>
        <v>0</v>
      </c>
      <c r="E128" s="46"/>
      <c r="I128" s="402"/>
      <c r="J128" s="341"/>
      <c r="K128" s="206"/>
      <c r="L128" s="206"/>
    </row>
    <row r="129" spans="2:12" ht="24.95" customHeight="1" x14ac:dyDescent="0.4">
      <c r="B129" s="1" t="s">
        <v>189</v>
      </c>
      <c r="C129" s="29">
        <f>+'【個人】1回目＞計算用シート'!D129</f>
        <v>0</v>
      </c>
      <c r="D129" s="29">
        <f>D127-D128</f>
        <v>0</v>
      </c>
      <c r="I129" s="398"/>
      <c r="J129" s="373"/>
      <c r="K129" s="206"/>
      <c r="L129" s="206"/>
    </row>
    <row r="130" spans="2:12" ht="24.95" customHeight="1" x14ac:dyDescent="0.4">
      <c r="B130" s="1" t="s">
        <v>190</v>
      </c>
      <c r="C130" s="29">
        <f>+'【個人】1回目＞計算用シート'!D130</f>
        <v>0</v>
      </c>
      <c r="D130" s="29">
        <f>D129-D147</f>
        <v>0</v>
      </c>
      <c r="I130" s="398"/>
      <c r="J130" s="373"/>
      <c r="K130" s="206"/>
      <c r="L130" s="206"/>
    </row>
    <row r="131" spans="2:12" ht="24.95" customHeight="1" x14ac:dyDescent="0.4">
      <c r="B131" s="1" t="s">
        <v>191</v>
      </c>
      <c r="C131" s="29">
        <f>+'【個人】1回目＞計算用シート'!D131</f>
        <v>0</v>
      </c>
      <c r="D131" s="29">
        <f>D100</f>
        <v>0</v>
      </c>
      <c r="I131" s="398"/>
      <c r="J131" s="373"/>
      <c r="K131" s="206"/>
      <c r="L131" s="206"/>
    </row>
    <row r="132" spans="2:12" ht="24.95" customHeight="1" x14ac:dyDescent="0.4">
      <c r="B132" s="1" t="s">
        <v>192</v>
      </c>
      <c r="C132" s="29">
        <f>+'【個人】1回目＞計算用シート'!D132</f>
        <v>0</v>
      </c>
      <c r="D132" s="29">
        <f>D108</f>
        <v>0</v>
      </c>
      <c r="I132" s="398"/>
      <c r="J132" s="373"/>
      <c r="K132" s="206"/>
      <c r="L132" s="206"/>
    </row>
    <row r="133" spans="2:12" ht="24.95" customHeight="1" x14ac:dyDescent="0.4">
      <c r="B133" s="1" t="s">
        <v>193</v>
      </c>
      <c r="C133" s="29">
        <f>+'【個人】1回目＞計算用シート'!D133</f>
        <v>0</v>
      </c>
      <c r="D133" s="17"/>
      <c r="E133" s="43"/>
      <c r="I133" s="398"/>
      <c r="J133" s="373"/>
      <c r="K133" s="206"/>
      <c r="L133" s="206"/>
    </row>
    <row r="134" spans="2:12" ht="24.95" customHeight="1" x14ac:dyDescent="0.4">
      <c r="B134" s="1" t="s">
        <v>194</v>
      </c>
      <c r="C134" s="29">
        <f>+'【個人】1回目＞計算用シート'!D134</f>
        <v>0</v>
      </c>
      <c r="D134" s="17"/>
      <c r="K134" s="206"/>
      <c r="L134" s="206"/>
    </row>
    <row r="135" spans="2:12" ht="24.95" customHeight="1" x14ac:dyDescent="0.4">
      <c r="B135" s="1" t="s">
        <v>195</v>
      </c>
      <c r="C135" s="29">
        <f>+'【個人】1回目＞計算用シート'!D135</f>
        <v>0</v>
      </c>
      <c r="D135" s="29">
        <f>D118</f>
        <v>0</v>
      </c>
      <c r="E135" s="89"/>
      <c r="F135" s="89"/>
      <c r="K135" s="206"/>
      <c r="L135" s="206"/>
    </row>
    <row r="136" spans="2:12" ht="24.95" customHeight="1" x14ac:dyDescent="0.4">
      <c r="B136" s="1" t="s">
        <v>196</v>
      </c>
      <c r="C136" s="29">
        <f>+'【個人】1回目＞計算用シート'!D136</f>
        <v>0</v>
      </c>
      <c r="D136" s="29">
        <f>D116</f>
        <v>0</v>
      </c>
      <c r="K136" s="206"/>
      <c r="L136" s="206"/>
    </row>
    <row r="137" spans="2:12" ht="24.95" customHeight="1" x14ac:dyDescent="0.4">
      <c r="B137" s="1" t="s">
        <v>197</v>
      </c>
      <c r="C137" s="29">
        <f>+'【個人】1回目＞計算用シート'!D137</f>
        <v>0</v>
      </c>
      <c r="D137" s="29">
        <f>D117</f>
        <v>0</v>
      </c>
      <c r="K137" s="206"/>
      <c r="L137" s="206"/>
    </row>
    <row r="138" spans="2:12" ht="24.95" customHeight="1" x14ac:dyDescent="0.4">
      <c r="B138" s="1" t="s">
        <v>198</v>
      </c>
      <c r="C138" s="29">
        <f>+'【個人】1回目＞計算用シート'!D138</f>
        <v>0</v>
      </c>
      <c r="D138" s="29">
        <f>D129+D132+D135</f>
        <v>0</v>
      </c>
      <c r="K138" s="206"/>
      <c r="L138" s="206"/>
    </row>
    <row r="139" spans="2:12" ht="24.95" customHeight="1" x14ac:dyDescent="0.4">
      <c r="B139" s="1" t="s">
        <v>199</v>
      </c>
      <c r="C139" s="232">
        <f>+'【個人】1回目＞計算用シート'!D139</f>
        <v>0</v>
      </c>
      <c r="D139" s="37"/>
      <c r="K139" s="206"/>
      <c r="L139" s="206"/>
    </row>
    <row r="140" spans="2:12" ht="24.95" customHeight="1" x14ac:dyDescent="0.4">
      <c r="B140" s="1" t="s">
        <v>200</v>
      </c>
      <c r="C140" s="29">
        <f>+'【個人】1回目＞計算用シート'!D140</f>
        <v>0</v>
      </c>
      <c r="D140" s="29">
        <f>IFERROR(D138/D139,)</f>
        <v>0</v>
      </c>
      <c r="K140" s="206"/>
      <c r="L140" s="206"/>
    </row>
    <row r="141" spans="2:12" ht="24.95" customHeight="1" x14ac:dyDescent="0.4">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s="2"/>
      <c r="D141" s="2"/>
      <c r="K141" s="206"/>
      <c r="L141" s="206"/>
    </row>
    <row r="142" spans="2:12" ht="24.95" customHeight="1" x14ac:dyDescent="0.4">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s="2"/>
      <c r="D142" s="2"/>
      <c r="K142" s="206"/>
      <c r="L142" s="206"/>
    </row>
    <row r="143" spans="2:12" ht="24.95" customHeight="1" x14ac:dyDescent="0.4">
      <c r="K143" s="206"/>
      <c r="L143" s="206"/>
    </row>
    <row r="144" spans="2:12" ht="24.95" customHeight="1" x14ac:dyDescent="0.4">
      <c r="B144" s="43" t="s">
        <v>201</v>
      </c>
      <c r="K144" s="206"/>
      <c r="L144" s="206"/>
    </row>
    <row r="145" spans="2:18" ht="24.95" customHeight="1" x14ac:dyDescent="0.4">
      <c r="B145" s="95" t="s">
        <v>202</v>
      </c>
      <c r="C145" s="79" t="s">
        <v>248</v>
      </c>
      <c r="D145" s="325" t="s">
        <v>203</v>
      </c>
      <c r="K145" s="206"/>
      <c r="L145" s="206"/>
    </row>
    <row r="146" spans="2:18" ht="24.95" customHeight="1" x14ac:dyDescent="0.4">
      <c r="B146" s="97" t="s">
        <v>204</v>
      </c>
      <c r="C146" s="38">
        <f>+'【個人】1回目＞計算用シート'!D146</f>
        <v>0</v>
      </c>
      <c r="D146" s="328">
        <f>+D47</f>
        <v>0</v>
      </c>
      <c r="K146" s="206"/>
      <c r="L146" s="206"/>
    </row>
    <row r="147" spans="2:18" ht="24.95" customHeight="1" x14ac:dyDescent="0.4">
      <c r="B147" s="97" t="s">
        <v>205</v>
      </c>
      <c r="C147" s="38">
        <f>+'【個人】1回目＞計算用シート'!D147</f>
        <v>0</v>
      </c>
      <c r="D147" s="16"/>
      <c r="K147" s="206"/>
      <c r="L147" s="206"/>
    </row>
    <row r="148" spans="2:18" ht="24.95" customHeight="1" x14ac:dyDescent="0.4">
      <c r="B148" s="97" t="s">
        <v>206</v>
      </c>
      <c r="C148" s="38">
        <f>+'【個人】1回目＞計算用シート'!D148</f>
        <v>0</v>
      </c>
      <c r="D148" s="328">
        <f>+D49</f>
        <v>0</v>
      </c>
      <c r="K148" s="206"/>
      <c r="L148" s="206"/>
    </row>
    <row r="149" spans="2:18" ht="24.95" customHeight="1" thickBot="1" x14ac:dyDescent="0.45">
      <c r="B149" s="98" t="s">
        <v>207</v>
      </c>
      <c r="C149" s="233">
        <f>+'【個人】1回目＞計算用シート'!D149</f>
        <v>0</v>
      </c>
      <c r="D149" s="329">
        <f>+D50</f>
        <v>0</v>
      </c>
      <c r="K149" s="206"/>
      <c r="L149" s="206"/>
    </row>
    <row r="150" spans="2:18" ht="24.95" customHeight="1" thickTop="1" x14ac:dyDescent="0.4">
      <c r="B150" s="99" t="s">
        <v>208</v>
      </c>
      <c r="C150" s="102">
        <f>C146-C147-C148+C149</f>
        <v>0</v>
      </c>
      <c r="D150" s="103">
        <f>D146-D147-D148+D149</f>
        <v>0</v>
      </c>
      <c r="K150" s="206"/>
      <c r="L150" s="206"/>
    </row>
    <row r="151" spans="2:18" ht="24.95" customHeight="1" x14ac:dyDescent="0.4">
      <c r="K151" s="206"/>
      <c r="L151" s="206"/>
    </row>
    <row r="152" spans="2:18" ht="24.95" customHeight="1" x14ac:dyDescent="0.4">
      <c r="B152" s="1" t="s">
        <v>209</v>
      </c>
      <c r="C152" s="5"/>
      <c r="D152" s="32">
        <f>IFERROR(IF(C138&lt;0,(D138-C138)/C138*-1,IF(C138&gt;0,(D138-C138)/C138,IF(AND(C138=0,D138&gt;0),1,0))),0)</f>
        <v>0</v>
      </c>
      <c r="K152" s="206"/>
      <c r="L152" s="206"/>
    </row>
    <row r="153" spans="2:18" ht="24.95" customHeight="1" x14ac:dyDescent="0.4">
      <c r="B153" s="1" t="s">
        <v>210</v>
      </c>
      <c r="C153" s="5"/>
      <c r="D153" s="32">
        <f>IFERROR(IF(C140&lt;0,(D140-C140)/C140*-1,IF(C140&gt;0,(D140-C140)/C140,IF(AND(C140=0,D140&gt;0),1,0))),0)</f>
        <v>0</v>
      </c>
      <c r="K153" s="206"/>
      <c r="L153" s="206"/>
    </row>
    <row r="154" spans="2:18" ht="12" customHeight="1" x14ac:dyDescent="0.4">
      <c r="F154" s="43"/>
      <c r="K154" s="206"/>
      <c r="L154" s="206"/>
    </row>
    <row r="155" spans="2:18" ht="12" customHeight="1" x14ac:dyDescent="0.4">
      <c r="K155" s="206"/>
      <c r="L155" s="206"/>
    </row>
    <row r="156" spans="2:18" ht="12" customHeight="1" x14ac:dyDescent="0.4">
      <c r="K156" s="206"/>
      <c r="L156" s="206"/>
    </row>
    <row r="157" spans="2:18" ht="24.95" customHeight="1" x14ac:dyDescent="0.4">
      <c r="B157" s="47" t="s">
        <v>46</v>
      </c>
      <c r="C157" s="77"/>
      <c r="D157" s="77"/>
      <c r="E157" s="77"/>
      <c r="F157" s="77"/>
      <c r="G157" s="77"/>
      <c r="H157" s="77"/>
      <c r="I157" s="77"/>
    </row>
    <row r="158" spans="2:18" ht="24.95" customHeight="1" x14ac:dyDescent="0.4">
      <c r="B158" s="40" t="s">
        <v>211</v>
      </c>
    </row>
    <row r="160" spans="2:18" ht="24.95" customHeight="1" x14ac:dyDescent="0.4">
      <c r="B160" s="41" t="s">
        <v>269</v>
      </c>
      <c r="O160" s="206" t="s">
        <v>79</v>
      </c>
      <c r="P160" s="206" t="s">
        <v>82</v>
      </c>
      <c r="Q160" s="206" t="s">
        <v>212</v>
      </c>
      <c r="R160" s="206" t="s">
        <v>213</v>
      </c>
    </row>
    <row r="161" spans="1:19" ht="24.95" customHeight="1" x14ac:dyDescent="0.4">
      <c r="B161" s="3" t="s">
        <v>161</v>
      </c>
      <c r="C161" s="327" t="s">
        <v>248</v>
      </c>
      <c r="D161" s="327" t="s">
        <v>216</v>
      </c>
      <c r="K161" s="40" t="s">
        <v>217</v>
      </c>
      <c r="O161" s="206" t="s">
        <v>218</v>
      </c>
      <c r="P161" s="206" t="s">
        <v>218</v>
      </c>
      <c r="Q161" s="206" t="str">
        <f>+IF(COUNTBLANK(C163:D164)+COUNTBLANK(C170:D171)&gt;0,"未入力あり","入力完了")</f>
        <v>未入力あり</v>
      </c>
      <c r="R161" s="206" t="str">
        <f>+IF(COUNTBLANK(C163:D164)+COUNTBLANK(C176:D177)&gt;0,"未入力あり","入力完了")</f>
        <v>未入力あり</v>
      </c>
      <c r="S161" s="210"/>
    </row>
    <row r="162" spans="1:19" ht="24.95" customHeight="1" x14ac:dyDescent="0.4">
      <c r="B162" s="3" t="s">
        <v>219</v>
      </c>
      <c r="C162" s="234" t="str">
        <f>+'【個人】1回目＞計算用シート'!E162</f>
        <v>　年　3月時点</v>
      </c>
      <c r="D162" s="227" t="s">
        <v>221</v>
      </c>
      <c r="K162" s="40" t="s">
        <v>80</v>
      </c>
      <c r="O162" s="206" t="str">
        <f>+IF(COUNTBLANK(C163:D164)&gt;0,"未入力あり","入力完了")</f>
        <v>未入力あり</v>
      </c>
      <c r="P162" s="206"/>
      <c r="Q162" s="206"/>
      <c r="R162" s="206"/>
      <c r="S162" s="210"/>
    </row>
    <row r="163" spans="1:19" ht="24.95" customHeight="1" x14ac:dyDescent="0.4">
      <c r="B163" s="3" t="s">
        <v>222</v>
      </c>
      <c r="C163" s="38">
        <f>+'【個人】1回目＞計算用シート'!E163</f>
        <v>0</v>
      </c>
      <c r="D163" s="21"/>
      <c r="K163" s="40" t="s">
        <v>223</v>
      </c>
      <c r="O163" s="206" t="s">
        <v>218</v>
      </c>
      <c r="P163" s="206" t="s">
        <v>218</v>
      </c>
      <c r="Q163" s="206" t="str">
        <f>+IF(COUNTBLANK(C170:D171)&gt;0,"未入力あり","入力完了")</f>
        <v>未入力あり</v>
      </c>
      <c r="R163" s="206" t="str">
        <f>+IF(+COUNTBLANK(C176:D177)&gt;0,"未入力あり","入力完了")</f>
        <v>未入力あり</v>
      </c>
      <c r="S163" s="210"/>
    </row>
    <row r="164" spans="1:19" ht="24.95" customHeight="1" thickBot="1" x14ac:dyDescent="0.45">
      <c r="B164" s="3" t="s">
        <v>224</v>
      </c>
      <c r="C164" s="38">
        <f>+'【個人】1回目＞計算用シート'!E164</f>
        <v>0</v>
      </c>
      <c r="D164" s="21"/>
    </row>
    <row r="165" spans="1:19" ht="24.95" customHeight="1" thickTop="1" thickBot="1" x14ac:dyDescent="0.45">
      <c r="D165" s="235" t="s">
        <v>225</v>
      </c>
      <c r="E165" s="236" t="str">
        <f>IF(OR($C$10=$K$17,$C$10=$K$18),IF(D164-D163&gt;=30,"〇","×"),IF(D164-D163&gt;=50,"〇","×"))</f>
        <v>×</v>
      </c>
      <c r="F165"/>
    </row>
    <row r="166" spans="1:19" ht="24.95" customHeight="1" thickTop="1" x14ac:dyDescent="0.4">
      <c r="K166" s="206"/>
    </row>
    <row r="167" spans="1:19" ht="24.95" customHeight="1" x14ac:dyDescent="0.4">
      <c r="A167" s="206"/>
      <c r="B167" s="211" t="s">
        <v>249</v>
      </c>
      <c r="C167" s="206"/>
      <c r="D167" s="206"/>
      <c r="E167" s="206"/>
      <c r="F167" s="206"/>
      <c r="I167" s="206"/>
      <c r="J167" s="206"/>
      <c r="M167" s="206"/>
    </row>
    <row r="168" spans="1:19" ht="24.95" customHeight="1" x14ac:dyDescent="0.4">
      <c r="B168" s="3" t="s">
        <v>161</v>
      </c>
      <c r="C168" s="327" t="s">
        <v>248</v>
      </c>
      <c r="D168" s="327" t="s">
        <v>236</v>
      </c>
    </row>
    <row r="169" spans="1:19" ht="24.75" customHeight="1" x14ac:dyDescent="0.4">
      <c r="B169" s="205" t="s">
        <v>237</v>
      </c>
      <c r="C169" s="237" t="str">
        <f>+'【個人】1回目＞計算用シート'!E175</f>
        <v>　年　3月時点</v>
      </c>
      <c r="D169" s="228" t="s">
        <v>239</v>
      </c>
    </row>
    <row r="170" spans="1:19" ht="24.95" customHeight="1" x14ac:dyDescent="0.4">
      <c r="B170" s="205" t="s">
        <v>222</v>
      </c>
      <c r="C170" s="38">
        <f>+'【個人】1回目＞計算用シート'!E176</f>
        <v>0</v>
      </c>
      <c r="D170" s="21"/>
    </row>
    <row r="171" spans="1:19" ht="24.95" customHeight="1" x14ac:dyDescent="0.4">
      <c r="B171" s="205" t="s">
        <v>224</v>
      </c>
      <c r="C171" s="238">
        <f>+'【個人】1回目＞計算用シート'!E177</f>
        <v>0</v>
      </c>
      <c r="D171" s="21"/>
    </row>
    <row r="172" spans="1:19" ht="24.95" customHeight="1" x14ac:dyDescent="0.4">
      <c r="B172" s="105"/>
      <c r="C172" s="108"/>
      <c r="E172" s="109"/>
      <c r="F172"/>
    </row>
    <row r="173" spans="1:19" ht="24.95" customHeight="1" x14ac:dyDescent="0.4">
      <c r="B173" s="41" t="s">
        <v>250</v>
      </c>
    </row>
    <row r="174" spans="1:19" ht="24.95" customHeight="1" x14ac:dyDescent="0.4">
      <c r="B174" s="3" t="s">
        <v>161</v>
      </c>
      <c r="C174" s="327" t="s">
        <v>248</v>
      </c>
      <c r="D174" s="327" t="s">
        <v>216</v>
      </c>
    </row>
    <row r="175" spans="1:19" ht="24.95" customHeight="1" x14ac:dyDescent="0.4">
      <c r="B175" s="3" t="s">
        <v>237</v>
      </c>
      <c r="C175" s="237">
        <f>+'【個人】1回目＞計算用シート'!E191</f>
        <v>0</v>
      </c>
      <c r="D175" s="229" t="s">
        <v>239</v>
      </c>
    </row>
    <row r="176" spans="1:19" ht="24.95" customHeight="1" x14ac:dyDescent="0.4">
      <c r="B176" s="205" t="s">
        <v>222</v>
      </c>
      <c r="C176" s="38">
        <f>+'【個人】1回目＞計算用シート'!E192</f>
        <v>0</v>
      </c>
      <c r="D176" s="21"/>
    </row>
    <row r="177" spans="2:8" ht="24.95" customHeight="1" x14ac:dyDescent="0.4">
      <c r="B177" s="205" t="s">
        <v>224</v>
      </c>
      <c r="C177" s="238">
        <f>+'【個人】1回目＞計算用シート'!E193</f>
        <v>0</v>
      </c>
      <c r="D177" s="21"/>
    </row>
    <row r="178" spans="2:8" ht="24.95" customHeight="1" x14ac:dyDescent="0.4">
      <c r="B178" s="105"/>
      <c r="C178" s="105"/>
      <c r="D178" s="108"/>
      <c r="E178" s="340"/>
      <c r="F178" s="341"/>
      <c r="G178" s="109"/>
      <c r="H178"/>
    </row>
    <row r="179" spans="2:8" ht="24" customHeight="1" x14ac:dyDescent="0.4">
      <c r="B179" s="40" t="s">
        <v>245</v>
      </c>
    </row>
  </sheetData>
  <sheetProtection algorithmName="SHA-512" hashValue="I8XwGyjPAWUMCYebWQoa7AnuJqXWhJnHZoKA+57OZtMrfp1t6ZJyMZfKNar6K+xJptpclQFdd0txL1NhYUf9rQ==" saltValue="kSAS3RwQ1hbFVs5kmU/VmA==" spinCount="100000" sheet="1" selectLockedCells="1"/>
  <mergeCells count="49">
    <mergeCell ref="E178:F178"/>
    <mergeCell ref="I129:J129"/>
    <mergeCell ref="I130:J130"/>
    <mergeCell ref="I131:J131"/>
    <mergeCell ref="I132:J132"/>
    <mergeCell ref="I133:J133"/>
    <mergeCell ref="I128:J128"/>
    <mergeCell ref="E53:F53"/>
    <mergeCell ref="G53:H53"/>
    <mergeCell ref="E55:H55"/>
    <mergeCell ref="E56:H56"/>
    <mergeCell ref="D85:J85"/>
    <mergeCell ref="D86:J86"/>
    <mergeCell ref="D87:J87"/>
    <mergeCell ref="D89:H89"/>
    <mergeCell ref="D90:H90"/>
    <mergeCell ref="D91:H91"/>
    <mergeCell ref="E50:F50"/>
    <mergeCell ref="G50:H50"/>
    <mergeCell ref="E51:F51"/>
    <mergeCell ref="G51:H51"/>
    <mergeCell ref="E52:F52"/>
    <mergeCell ref="G52:H52"/>
    <mergeCell ref="E47:F47"/>
    <mergeCell ref="G47:H47"/>
    <mergeCell ref="E48:F48"/>
    <mergeCell ref="G48:H48"/>
    <mergeCell ref="E49:F49"/>
    <mergeCell ref="G49:H49"/>
    <mergeCell ref="E44:F44"/>
    <mergeCell ref="G44:H44"/>
    <mergeCell ref="E45:F45"/>
    <mergeCell ref="G45:H45"/>
    <mergeCell ref="E46:F46"/>
    <mergeCell ref="G46:H46"/>
    <mergeCell ref="B38:H38"/>
    <mergeCell ref="B39:H39"/>
    <mergeCell ref="B40:H40"/>
    <mergeCell ref="B41:B43"/>
    <mergeCell ref="C41:C43"/>
    <mergeCell ref="D41:H41"/>
    <mergeCell ref="D42:D43"/>
    <mergeCell ref="E42:H42"/>
    <mergeCell ref="B27:H35"/>
    <mergeCell ref="C10:D10"/>
    <mergeCell ref="C11:D11"/>
    <mergeCell ref="C18:H18"/>
    <mergeCell ref="B19:B22"/>
    <mergeCell ref="C19:H22"/>
  </mergeCells>
  <phoneticPr fontId="2"/>
  <conditionalFormatting sqref="B160:H165">
    <cfRule type="expression" dxfId="99" priority="6">
      <formula>$C$16=$L$27</formula>
    </cfRule>
  </conditionalFormatting>
  <conditionalFormatting sqref="B160:H178">
    <cfRule type="expression" dxfId="98" priority="7">
      <formula>$C$16=$L$28</formula>
    </cfRule>
  </conditionalFormatting>
  <conditionalFormatting sqref="B167:H171">
    <cfRule type="expression" dxfId="97" priority="9">
      <formula>$C$10=$K$20</formula>
    </cfRule>
  </conditionalFormatting>
  <conditionalFormatting sqref="B167:H178">
    <cfRule type="expression" dxfId="96" priority="3">
      <formula>$C$16=$L$23</formula>
    </cfRule>
    <cfRule type="expression" dxfId="95" priority="4">
      <formula>$C$16=$L$25</formula>
    </cfRule>
    <cfRule type="expression" dxfId="94" priority="5">
      <formula>$C$16=$L$26</formula>
    </cfRule>
  </conditionalFormatting>
  <conditionalFormatting sqref="B173:H178">
    <cfRule type="expression" dxfId="93" priority="8">
      <formula>$C$10=$K$19</formula>
    </cfRule>
  </conditionalFormatting>
  <conditionalFormatting sqref="C18:C19 B27:H35 C70:C71 C73:C74 C97:D99 C104:D104">
    <cfRule type="containsBlanks" dxfId="92" priority="31">
      <formula>LEN(TRIM(B18))=0</formula>
    </cfRule>
  </conditionalFormatting>
  <conditionalFormatting sqref="C67:C68">
    <cfRule type="containsBlanks" dxfId="91" priority="21">
      <formula>LEN(TRIM(C67))=0</formula>
    </cfRule>
  </conditionalFormatting>
  <conditionalFormatting sqref="C125:C126">
    <cfRule type="containsBlanks" dxfId="90" priority="23">
      <formula>LEN(TRIM(C125))=0</formula>
    </cfRule>
  </conditionalFormatting>
  <conditionalFormatting sqref="C131:C137">
    <cfRule type="containsBlanks" priority="18">
      <formula>LEN(TRIM(C131))=0</formula>
    </cfRule>
    <cfRule type="containsBlanks" dxfId="89" priority="22">
      <formula>LEN(TRIM(C131))=0</formula>
    </cfRule>
  </conditionalFormatting>
  <conditionalFormatting sqref="C10:D11">
    <cfRule type="containsBlanks" dxfId="88" priority="17">
      <formula>LEN(TRIM(C10))=0</formula>
    </cfRule>
  </conditionalFormatting>
  <conditionalFormatting sqref="C44:D45">
    <cfRule type="containsBlanks" dxfId="87" priority="28">
      <formula>LEN(TRIM(C44))=0</formula>
    </cfRule>
  </conditionalFormatting>
  <conditionalFormatting sqref="C47:D47">
    <cfRule type="containsBlanks" dxfId="86" priority="27">
      <formula>LEN(TRIM(C47))=0</formula>
    </cfRule>
  </conditionalFormatting>
  <conditionalFormatting sqref="C49:D50 C52:D52">
    <cfRule type="containsBlanks" dxfId="85" priority="26">
      <formula>LEN(TRIM(C49))=0</formula>
    </cfRule>
  </conditionalFormatting>
  <conditionalFormatting sqref="C56:D56">
    <cfRule type="containsBlanks" dxfId="84" priority="25">
      <formula>LEN(TRIM(C56))=0</formula>
    </cfRule>
  </conditionalFormatting>
  <conditionalFormatting sqref="C107:D107">
    <cfRule type="containsBlanks" dxfId="83" priority="24">
      <formula>LEN(TRIM(C107))=0</formula>
    </cfRule>
  </conditionalFormatting>
  <conditionalFormatting sqref="C112:D115 C117:D117">
    <cfRule type="containsBlanks" dxfId="82" priority="29">
      <formula>LEN(TRIM(C112))=0</formula>
    </cfRule>
  </conditionalFormatting>
  <conditionalFormatting sqref="C139:D139">
    <cfRule type="containsBlanks" dxfId="81" priority="15">
      <formula>LEN(TRIM(C139))=0</formula>
    </cfRule>
  </conditionalFormatting>
  <conditionalFormatting sqref="C146:D149">
    <cfRule type="containsBlanks" dxfId="80" priority="20">
      <formula>LEN(TRIM(C146))=0</formula>
    </cfRule>
  </conditionalFormatting>
  <conditionalFormatting sqref="C170:D171 C176:D177 C163:D164 C12:C16">
    <cfRule type="containsBlanks" dxfId="79" priority="16">
      <formula>LEN(TRIM(C12))=0</formula>
    </cfRule>
  </conditionalFormatting>
  <conditionalFormatting sqref="D130">
    <cfRule type="containsBlanks" dxfId="78" priority="19">
      <formula>LEN(TRIM(D130))=0</formula>
    </cfRule>
  </conditionalFormatting>
  <conditionalFormatting sqref="D133:D134">
    <cfRule type="containsBlanks" dxfId="77" priority="30">
      <formula>LEN(TRIM(D133))=0</formula>
    </cfRule>
  </conditionalFormatting>
  <conditionalFormatting sqref="G1:I1">
    <cfRule type="expression" dxfId="76" priority="1">
      <formula>LEN($G$1)&gt;1</formula>
    </cfRule>
  </conditionalFormatting>
  <conditionalFormatting sqref="I2:I5">
    <cfRule type="expression" dxfId="75" priority="2">
      <formula>$I2="未入力あり"</formula>
    </cfRule>
  </conditionalFormatting>
  <dataValidations count="11">
    <dataValidation type="decimal" allowBlank="1" error="0.1名以上の数字を半角で入力してください" prompt="0.1名以上を入力してください" sqref="C139" xr:uid="{B0AB97DC-98A4-4A55-85C4-739B2DBAFF24}">
      <formula1>0</formula1>
      <formula2>1E+99</formula2>
    </dataValidation>
    <dataValidation type="decimal" allowBlank="1" showInputMessage="1" showErrorMessage="1" sqref="C61:C74" xr:uid="{FDA2CD31-B799-47E7-847E-06F293EAA35C}">
      <formula1>-1E+99</formula1>
      <formula2>1E+99</formula2>
    </dataValidation>
    <dataValidation type="decimal" allowBlank="1" showInputMessage="1" showErrorMessage="1" error="半角数字で入力してください。" sqref="C44:D53 C56:D56 C97:D99 C104:D104 C107:D107 C112:D118 C125:D135 C176:D177 C170:D171 C163:D164" xr:uid="{0F9FBD32-A3E6-4C3A-8ED2-834C2955C747}">
      <formula1>-1E+99</formula1>
      <formula2>1E+99</formula2>
    </dataValidation>
    <dataValidation type="list" allowBlank="1" showInputMessage="1" showErrorMessage="1" sqref="C10:D10" xr:uid="{B65196EB-1F5F-444F-A77E-3498FFCCA74D}">
      <formula1>$K$17:$K$20</formula1>
    </dataValidation>
    <dataValidation type="list" allowBlank="1" showInputMessage="1" showErrorMessage="1" sqref="C16" xr:uid="{6BA87F7F-2198-44C7-8F1D-CF86E4518B38}">
      <formula1>INDIRECT(  IF($C$10=$K$17,"_6次",  IF($C$10=$K$18,"_7次",  IF(OR($C$10=$K$19,$C$10=$K$20),"_8_9次","")  )))</formula1>
    </dataValidation>
    <dataValidation type="date" imeMode="disabled" allowBlank="1" showInputMessage="1" showErrorMessage="1" error="「yyyy/m/d」の形式で入力してください。" sqref="C14:C15" xr:uid="{C2967046-C75B-4522-A9FF-8B07843F18F4}">
      <formula1>1</formula1>
      <formula2>73051</formula2>
    </dataValidation>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442A80CD-E9F5-41FF-B77B-AE5B8D9ED0C6}">
      <formula1>1</formula1>
      <formula2>TODAY()</formula2>
    </dataValidation>
    <dataValidation imeMode="disabled" allowBlank="1" showInputMessage="1" showErrorMessage="1" sqref="C12" xr:uid="{1EC08486-95A7-4CE8-A661-CD2C54A9005A}"/>
    <dataValidation type="decimal" allowBlank="1" showInputMessage="1" showErrorMessage="1" error="半角数字で入力してください。" prompt="減価償却費のうち特別償却の金額を記入してください。（該当がない場合は0を記入してください。）" sqref="C137" xr:uid="{A0404E3D-97C4-4BF2-A35D-B39222374704}">
      <formula1>-1E+99</formula1>
      <formula2>1E+99</formula2>
    </dataValidation>
    <dataValidation type="decimal" allowBlank="1" showInputMessage="1" showErrorMessage="1" error="半角数字で入力してください。" prompt="減価償却費のうち普通償却の額を記載してください。" sqref="C136" xr:uid="{F166F5E1-7A5C-4AE6-B68A-C2D6EE67277F}">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62C92758-DF63-4EC7-B5D3-007163335B13}">
      <formula1>0.1</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8B8CA-8875-4A23-BD80-3EA4584D21F6}">
  <sheetPr>
    <tabColor rgb="FFFFFF09"/>
  </sheetPr>
  <dimension ref="A1:S179"/>
  <sheetViews>
    <sheetView showGridLines="0" view="pageBreakPreview" zoomScaleNormal="85" zoomScaleSheetLayoutView="100" workbookViewId="0">
      <pane ySplit="6" topLeftCell="A7" activePane="bottomLeft" state="frozen"/>
      <selection activeCell="D68" sqref="D68"/>
      <selection pane="bottomLeft" activeCell="C14" sqref="C14"/>
    </sheetView>
  </sheetViews>
  <sheetFormatPr defaultRowHeight="24.95" customHeight="1" x14ac:dyDescent="0.4"/>
  <cols>
    <col min="1" max="1" width="3" style="206" customWidth="1"/>
    <col min="2" max="4" width="30.625" style="206" customWidth="1"/>
    <col min="5" max="5" width="8.625" style="206" customWidth="1"/>
    <col min="6" max="6" width="22.625" style="206" customWidth="1"/>
    <col min="7" max="7" width="8.625" style="206" customWidth="1"/>
    <col min="8" max="8" width="22.625" style="206" customWidth="1"/>
    <col min="9" max="9" width="14" style="206" customWidth="1"/>
    <col min="10" max="10" width="9" style="206" bestFit="1"/>
    <col min="11" max="11" width="8" style="206" hidden="1" customWidth="1"/>
    <col min="12" max="18" width="9" style="206" hidden="1" customWidth="1"/>
    <col min="19" max="19" width="0" style="206" hidden="1" customWidth="1"/>
    <col min="20" max="16384" width="9" style="206"/>
  </cols>
  <sheetData>
    <row r="1" spans="1:13" ht="24.95" customHeight="1" x14ac:dyDescent="0.4">
      <c r="A1" s="39" t="str">
        <f>+'【個人】1回目＞計算用シート'!A1</f>
        <v>【経営革新｜個人事業主用】(6次・7次・8次・9次公募) 事業化状況報告用 計算シート v1.2</v>
      </c>
      <c r="G1" s="239" t="str">
        <f>+IF(COUNTIF(I2:I5,"未入力あり")&gt;0,"※未入力の項目があります","")</f>
        <v>※未入力の項目があります</v>
      </c>
      <c r="H1" s="240"/>
      <c r="I1" s="240"/>
    </row>
    <row r="2" spans="1:13" ht="24.95" customHeight="1" x14ac:dyDescent="0.4">
      <c r="B2" s="211" t="s">
        <v>39</v>
      </c>
      <c r="G2" s="241" t="s">
        <v>40</v>
      </c>
      <c r="H2" s="242"/>
      <c r="I2" s="243" t="str">
        <f>+I7</f>
        <v>未入力あり</v>
      </c>
    </row>
    <row r="3" spans="1:13" ht="24.95" customHeight="1" x14ac:dyDescent="0.4">
      <c r="B3" s="206" t="s">
        <v>41</v>
      </c>
      <c r="G3" s="241" t="s">
        <v>42</v>
      </c>
      <c r="H3" s="242"/>
      <c r="I3" s="243" t="str">
        <f>+I24</f>
        <v>未入力あり</v>
      </c>
    </row>
    <row r="4" spans="1:13" ht="24.95" customHeight="1" x14ac:dyDescent="0.4">
      <c r="B4" s="244" t="s">
        <v>43</v>
      </c>
      <c r="G4" s="241" t="s">
        <v>44</v>
      </c>
      <c r="H4" s="242"/>
      <c r="I4" s="243" t="str">
        <f>+I93</f>
        <v>未入力あり</v>
      </c>
    </row>
    <row r="5" spans="1:13" ht="24.95" customHeight="1" x14ac:dyDescent="0.4">
      <c r="B5" s="245" t="s">
        <v>45</v>
      </c>
      <c r="D5" s="246"/>
      <c r="F5" s="246"/>
      <c r="G5" s="241" t="s">
        <v>46</v>
      </c>
      <c r="H5" s="242"/>
      <c r="I5" s="243" t="str" cm="1">
        <f t="array" ref="I5">+IFERROR(IF(C16="該当なし","ー",_xlfn.IFS(OR(C16=L21,C16=L26),O162,AND(C10=K19,C16=L25),Q161,AND(C10=K19,C16=L27),Q163,AND(C10=K20,C16=L25),R161,AND(C10=K20,C16=L27),R163)),"ー")</f>
        <v>ー</v>
      </c>
    </row>
    <row r="6" spans="1:13" ht="24.95" customHeight="1" x14ac:dyDescent="0.4">
      <c r="B6" s="247" t="s">
        <v>47</v>
      </c>
    </row>
    <row r="7" spans="1:13" ht="24.95" customHeight="1" x14ac:dyDescent="0.4">
      <c r="B7" s="248" t="s">
        <v>40</v>
      </c>
      <c r="C7" s="48"/>
      <c r="D7" s="48"/>
      <c r="E7" s="48"/>
      <c r="F7" s="48"/>
      <c r="G7" s="48"/>
      <c r="H7" s="48"/>
      <c r="I7" s="249" t="str">
        <f>+IF(COUNTBLANK(C10:C16)+COUNTBLANK(C18:C19)&gt;0,"未入力あり","入力完了")</f>
        <v>未入力あり</v>
      </c>
    </row>
    <row r="8" spans="1:13" ht="24.95" customHeight="1" x14ac:dyDescent="0.4">
      <c r="B8" s="211" t="s">
        <v>48</v>
      </c>
    </row>
    <row r="9" spans="1:13" ht="24.95" customHeight="1" x14ac:dyDescent="0.4">
      <c r="B9" t="s">
        <v>49</v>
      </c>
      <c r="C9"/>
      <c r="D9"/>
      <c r="E9"/>
      <c r="F9"/>
      <c r="G9"/>
      <c r="H9"/>
      <c r="K9" s="206" t="s">
        <v>50</v>
      </c>
    </row>
    <row r="10" spans="1:13" ht="24.95" customHeight="1" x14ac:dyDescent="0.4">
      <c r="B10" s="250" t="s">
        <v>51</v>
      </c>
      <c r="C10" s="452">
        <f>+'【個人】1回目＞計算用シート'!C10</f>
        <v>0</v>
      </c>
      <c r="D10" s="453"/>
      <c r="E10" s="50" t="s">
        <v>52</v>
      </c>
      <c r="F10" s="50"/>
      <c r="G10" s="244"/>
      <c r="K10" s="206" t="s">
        <v>53</v>
      </c>
    </row>
    <row r="11" spans="1:13" ht="24.95" customHeight="1" x14ac:dyDescent="0.4">
      <c r="B11" s="250" t="s">
        <v>54</v>
      </c>
      <c r="C11" s="452">
        <f>+'【個人】1回目＞計算用シート'!C11</f>
        <v>0</v>
      </c>
      <c r="D11" s="454"/>
      <c r="E11" s="206" t="s">
        <v>55</v>
      </c>
      <c r="K11" s="206" t="s">
        <v>56</v>
      </c>
    </row>
    <row r="12" spans="1:13" ht="24.95" customHeight="1" x14ac:dyDescent="0.4">
      <c r="B12" s="250" t="s">
        <v>57</v>
      </c>
      <c r="C12" s="251">
        <f>+'【個人】1回目＞計算用シート'!C12</f>
        <v>0</v>
      </c>
      <c r="D12" t="s">
        <v>58</v>
      </c>
      <c r="K12" s="206" t="s">
        <v>59</v>
      </c>
    </row>
    <row r="13" spans="1:13" ht="24.75" customHeight="1" x14ac:dyDescent="0.4">
      <c r="B13" s="250" t="s">
        <v>60</v>
      </c>
      <c r="C13" s="252">
        <f>+'【個人】1回目＞計算用シート'!C13</f>
        <v>0</v>
      </c>
      <c r="D13" s="252" t="str">
        <f>IFERROR(VLOOKUP($C$10,'データ用 '!$B2:$C14,2,FALSE),"")</f>
        <v/>
      </c>
      <c r="E13" s="206" t="s">
        <v>61</v>
      </c>
      <c r="F13"/>
      <c r="K13" s="206" t="s">
        <v>62</v>
      </c>
    </row>
    <row r="14" spans="1:13" ht="24.95" customHeight="1" x14ac:dyDescent="0.4">
      <c r="B14" s="250" t="s">
        <v>63</v>
      </c>
      <c r="C14" s="253"/>
      <c r="D14" s="254" t="s">
        <v>64</v>
      </c>
      <c r="E14"/>
      <c r="F14"/>
      <c r="G14"/>
      <c r="H14"/>
      <c r="K14" s="206" t="s">
        <v>65</v>
      </c>
    </row>
    <row r="15" spans="1:13" ht="24.95" customHeight="1" x14ac:dyDescent="0.4">
      <c r="B15" s="250" t="s">
        <v>66</v>
      </c>
      <c r="C15" s="208"/>
      <c r="D15" s="254" t="s">
        <v>67</v>
      </c>
      <c r="E15"/>
      <c r="F15"/>
      <c r="G15"/>
      <c r="H15"/>
      <c r="K15" s="206" t="s">
        <v>68</v>
      </c>
    </row>
    <row r="16" spans="1:13" ht="24.95" customHeight="1" x14ac:dyDescent="0.4">
      <c r="B16" s="250" t="s">
        <v>69</v>
      </c>
      <c r="C16" s="255">
        <f>+'【個人】1回目＞計算用シート'!C16</f>
        <v>0</v>
      </c>
      <c r="D16" t="s">
        <v>70</v>
      </c>
      <c r="E16"/>
      <c r="F16"/>
      <c r="G16"/>
      <c r="H16"/>
      <c r="I16"/>
      <c r="J16"/>
      <c r="K16" s="206" t="s">
        <v>71</v>
      </c>
      <c r="L16"/>
      <c r="M16"/>
    </row>
    <row r="17" spans="2:13" ht="24.75" customHeight="1" x14ac:dyDescent="0.4">
      <c r="B17" s="256" t="s">
        <v>72</v>
      </c>
      <c r="C17"/>
      <c r="D17"/>
      <c r="E17"/>
      <c r="F17"/>
      <c r="G17"/>
      <c r="H17"/>
      <c r="I17"/>
      <c r="J17"/>
      <c r="K17" t="s">
        <v>73</v>
      </c>
      <c r="L17"/>
      <c r="M17"/>
    </row>
    <row r="18" spans="2:13" ht="24.75" customHeight="1" x14ac:dyDescent="0.4">
      <c r="B18" s="250" t="s">
        <v>74</v>
      </c>
      <c r="C18" s="412">
        <f>+'【個人】1回目＞計算用シート'!C18</f>
        <v>0</v>
      </c>
      <c r="D18" s="413"/>
      <c r="E18" s="413"/>
      <c r="F18" s="413"/>
      <c r="G18" s="413"/>
      <c r="H18" s="414"/>
      <c r="I18"/>
      <c r="J18"/>
      <c r="K18" t="s">
        <v>75</v>
      </c>
      <c r="L18"/>
      <c r="M18"/>
    </row>
    <row r="19" spans="2:13" ht="24.75" customHeight="1" x14ac:dyDescent="0.4">
      <c r="B19" s="455" t="s">
        <v>76</v>
      </c>
      <c r="C19" s="415">
        <f>+'【個人】1回目＞計算用シート'!C19</f>
        <v>0</v>
      </c>
      <c r="D19" s="416"/>
      <c r="E19" s="416"/>
      <c r="F19" s="416"/>
      <c r="G19" s="416"/>
      <c r="H19" s="417"/>
      <c r="I19"/>
      <c r="J19"/>
      <c r="K19" t="s">
        <v>77</v>
      </c>
      <c r="L19"/>
      <c r="M19"/>
    </row>
    <row r="20" spans="2:13" ht="24.75" customHeight="1" x14ac:dyDescent="0.4">
      <c r="B20" s="456"/>
      <c r="C20" s="418"/>
      <c r="D20" s="419"/>
      <c r="E20" s="419"/>
      <c r="F20" s="419"/>
      <c r="G20" s="419"/>
      <c r="H20" s="420"/>
      <c r="I20"/>
      <c r="J20"/>
      <c r="K20" t="s">
        <v>78</v>
      </c>
      <c r="L20"/>
      <c r="M20"/>
    </row>
    <row r="21" spans="2:13" ht="24.75" customHeight="1" x14ac:dyDescent="0.4">
      <c r="B21" s="456"/>
      <c r="C21" s="418"/>
      <c r="D21" s="419"/>
      <c r="E21" s="419"/>
      <c r="F21" s="419"/>
      <c r="G21" s="419"/>
      <c r="H21" s="420"/>
      <c r="I21"/>
      <c r="J21"/>
      <c r="K21" t="s">
        <v>79</v>
      </c>
      <c r="L21" t="s">
        <v>80</v>
      </c>
      <c r="M21"/>
    </row>
    <row r="22" spans="2:13" ht="24.75" customHeight="1" x14ac:dyDescent="0.4">
      <c r="B22" s="457"/>
      <c r="C22" s="421"/>
      <c r="D22" s="422"/>
      <c r="E22" s="422"/>
      <c r="F22" s="422"/>
      <c r="G22" s="422"/>
      <c r="H22" s="423"/>
      <c r="I22"/>
      <c r="J22"/>
      <c r="L22" s="206" t="s">
        <v>81</v>
      </c>
      <c r="M22"/>
    </row>
    <row r="23" spans="2:13" ht="24.75" customHeight="1" x14ac:dyDescent="0.4">
      <c r="I23"/>
      <c r="J23"/>
      <c r="K23" t="s">
        <v>82</v>
      </c>
      <c r="L23" t="s">
        <v>80</v>
      </c>
      <c r="M23"/>
    </row>
    <row r="24" spans="2:13" ht="24.95" customHeight="1" x14ac:dyDescent="0.4">
      <c r="B24" s="248" t="s">
        <v>83</v>
      </c>
      <c r="C24" s="48"/>
      <c r="D24" s="48"/>
      <c r="E24" s="48"/>
      <c r="F24" s="48"/>
      <c r="G24" s="48"/>
      <c r="H24" s="48"/>
      <c r="I24" s="220" t="str">
        <f>+IF(COUNTBLANK(B27)+COUNTBLANK(C44:D53)+COUNTBLANK(C56:D56)+COUNTBLANK(C67:C68)+COUNTBLANK(C70:C71)+COUNTBLANK(C73:C74)&gt;0,"未入力あり","入力完了")</f>
        <v>未入力あり</v>
      </c>
      <c r="J24"/>
      <c r="L24" t="s">
        <v>81</v>
      </c>
      <c r="M24"/>
    </row>
    <row r="25" spans="2:13" ht="24.75" customHeight="1" x14ac:dyDescent="0.4">
      <c r="B25" s="211" t="s">
        <v>84</v>
      </c>
      <c r="C25"/>
      <c r="D25"/>
      <c r="E25"/>
      <c r="F25"/>
      <c r="G25"/>
      <c r="H25"/>
      <c r="I25"/>
      <c r="J25"/>
      <c r="K25" t="s">
        <v>85</v>
      </c>
      <c r="L25" t="s">
        <v>86</v>
      </c>
      <c r="M25"/>
    </row>
    <row r="26" spans="2:13" ht="24.75" customHeight="1" x14ac:dyDescent="0.4">
      <c r="B26" s="206" t="s">
        <v>87</v>
      </c>
      <c r="C26"/>
      <c r="D26"/>
      <c r="E26"/>
      <c r="F26"/>
      <c r="G26"/>
      <c r="H26"/>
      <c r="I26"/>
      <c r="J26"/>
      <c r="K26"/>
      <c r="L26" t="s">
        <v>88</v>
      </c>
      <c r="M26"/>
    </row>
    <row r="27" spans="2:13" ht="24.75" customHeight="1" x14ac:dyDescent="0.4">
      <c r="B27" s="451"/>
      <c r="C27" s="363"/>
      <c r="D27" s="363"/>
      <c r="E27" s="363"/>
      <c r="F27" s="363"/>
      <c r="G27" s="363"/>
      <c r="H27" s="364"/>
      <c r="I27"/>
      <c r="J27"/>
      <c r="K27"/>
      <c r="L27" t="s">
        <v>89</v>
      </c>
      <c r="M27"/>
    </row>
    <row r="28" spans="2:13" ht="24.75" customHeight="1" x14ac:dyDescent="0.4">
      <c r="B28" s="365"/>
      <c r="C28" s="366"/>
      <c r="D28" s="366"/>
      <c r="E28" s="366"/>
      <c r="F28" s="366"/>
      <c r="G28" s="366"/>
      <c r="H28" s="367"/>
      <c r="I28"/>
      <c r="J28"/>
      <c r="K28"/>
      <c r="L28" t="s">
        <v>81</v>
      </c>
      <c r="M28"/>
    </row>
    <row r="29" spans="2:13" ht="24.75" customHeight="1" x14ac:dyDescent="0.4">
      <c r="B29" s="365"/>
      <c r="C29" s="366"/>
      <c r="D29" s="366"/>
      <c r="E29" s="366"/>
      <c r="F29" s="366"/>
      <c r="G29" s="366"/>
      <c r="H29" s="367"/>
      <c r="I29"/>
      <c r="J29"/>
      <c r="K29"/>
      <c r="L29"/>
      <c r="M29"/>
    </row>
    <row r="30" spans="2:13" ht="24.75" customHeight="1" x14ac:dyDescent="0.4">
      <c r="B30" s="365"/>
      <c r="C30" s="366"/>
      <c r="D30" s="366"/>
      <c r="E30" s="366"/>
      <c r="F30" s="366"/>
      <c r="G30" s="366"/>
      <c r="H30" s="367"/>
      <c r="I30"/>
      <c r="J30"/>
      <c r="K30"/>
      <c r="L30"/>
      <c r="M30"/>
    </row>
    <row r="31" spans="2:13" ht="24.75" customHeight="1" x14ac:dyDescent="0.4">
      <c r="B31" s="365"/>
      <c r="C31" s="366"/>
      <c r="D31" s="366"/>
      <c r="E31" s="366"/>
      <c r="F31" s="366"/>
      <c r="G31" s="366"/>
      <c r="H31" s="367"/>
      <c r="I31"/>
      <c r="J31"/>
      <c r="K31"/>
      <c r="L31"/>
      <c r="M31"/>
    </row>
    <row r="32" spans="2:13" ht="24.75" customHeight="1" x14ac:dyDescent="0.4">
      <c r="B32" s="365"/>
      <c r="C32" s="366"/>
      <c r="D32" s="366"/>
      <c r="E32" s="366"/>
      <c r="F32" s="366"/>
      <c r="G32" s="366"/>
      <c r="H32" s="367"/>
      <c r="I32"/>
      <c r="J32"/>
      <c r="K32"/>
      <c r="L32"/>
      <c r="M32"/>
    </row>
    <row r="33" spans="2:13" ht="24.75" customHeight="1" x14ac:dyDescent="0.4">
      <c r="B33" s="365"/>
      <c r="C33" s="366"/>
      <c r="D33" s="366"/>
      <c r="E33" s="366"/>
      <c r="F33" s="366"/>
      <c r="G33" s="366"/>
      <c r="H33" s="367"/>
      <c r="I33"/>
      <c r="J33"/>
      <c r="K33"/>
      <c r="L33"/>
      <c r="M33"/>
    </row>
    <row r="34" spans="2:13" ht="24.75" customHeight="1" x14ac:dyDescent="0.4">
      <c r="B34" s="365"/>
      <c r="C34" s="366"/>
      <c r="D34" s="366"/>
      <c r="E34" s="366"/>
      <c r="F34" s="366"/>
      <c r="G34" s="366"/>
      <c r="H34" s="367"/>
      <c r="I34"/>
      <c r="J34"/>
      <c r="K34"/>
      <c r="L34"/>
      <c r="M34"/>
    </row>
    <row r="35" spans="2:13" ht="24.75" customHeight="1" x14ac:dyDescent="0.4">
      <c r="B35" s="368"/>
      <c r="C35" s="369"/>
      <c r="D35" s="369"/>
      <c r="E35" s="369"/>
      <c r="F35" s="369"/>
      <c r="G35" s="369"/>
      <c r="H35" s="370"/>
      <c r="I35"/>
      <c r="J35"/>
      <c r="K35"/>
      <c r="L35"/>
      <c r="M35"/>
    </row>
    <row r="36" spans="2:13" ht="24.75" customHeight="1" x14ac:dyDescent="0.4">
      <c r="B36" s="257"/>
      <c r="C36"/>
      <c r="D36"/>
      <c r="E36"/>
      <c r="F36"/>
      <c r="G36"/>
      <c r="H36"/>
      <c r="I36"/>
      <c r="J36"/>
      <c r="K36"/>
      <c r="L36"/>
      <c r="M36"/>
    </row>
    <row r="37" spans="2:13" ht="24.95" customHeight="1" x14ac:dyDescent="0.4">
      <c r="B37" s="211" t="s">
        <v>90</v>
      </c>
      <c r="C37"/>
      <c r="D37"/>
      <c r="E37"/>
      <c r="F37"/>
      <c r="G37"/>
      <c r="H37"/>
      <c r="I37"/>
      <c r="J37"/>
      <c r="K37"/>
      <c r="L37"/>
      <c r="M37"/>
    </row>
    <row r="38" spans="2:13" ht="24.95" customHeight="1" x14ac:dyDescent="0.4">
      <c r="B38" s="373" t="s">
        <v>91</v>
      </c>
      <c r="C38" s="373"/>
      <c r="D38" s="373"/>
      <c r="E38" s="373"/>
      <c r="F38" s="373"/>
      <c r="G38" s="373"/>
      <c r="H38" s="373"/>
      <c r="I38"/>
      <c r="J38"/>
      <c r="K38"/>
      <c r="L38"/>
      <c r="M38"/>
    </row>
    <row r="39" spans="2:13" ht="24.95" customHeight="1" x14ac:dyDescent="0.4">
      <c r="B39" s="374" t="s">
        <v>92</v>
      </c>
      <c r="C39" s="373"/>
      <c r="D39" s="373"/>
      <c r="E39" s="373"/>
      <c r="F39" s="373"/>
      <c r="G39" s="373"/>
      <c r="H39" s="373"/>
    </row>
    <row r="40" spans="2:13" ht="24.95" customHeight="1" x14ac:dyDescent="0.4">
      <c r="B40" s="375" t="s">
        <v>246</v>
      </c>
      <c r="C40" s="376"/>
      <c r="D40" s="376"/>
      <c r="E40" s="376"/>
      <c r="F40" s="376"/>
      <c r="G40" s="376"/>
      <c r="H40" s="376"/>
    </row>
    <row r="41" spans="2:13" ht="24.95" customHeight="1" x14ac:dyDescent="0.4">
      <c r="B41" s="440" t="s">
        <v>94</v>
      </c>
      <c r="C41" s="443" t="s">
        <v>95</v>
      </c>
      <c r="D41" s="446" t="s">
        <v>96</v>
      </c>
      <c r="E41" s="446"/>
      <c r="F41" s="446"/>
      <c r="G41" s="446"/>
      <c r="H41" s="446"/>
    </row>
    <row r="42" spans="2:13" ht="24.95" customHeight="1" x14ac:dyDescent="0.4">
      <c r="B42" s="441"/>
      <c r="C42" s="444"/>
      <c r="D42" s="447" t="s">
        <v>97</v>
      </c>
      <c r="E42" s="448" t="s">
        <v>98</v>
      </c>
      <c r="F42" s="449"/>
      <c r="G42" s="449"/>
      <c r="H42" s="450"/>
    </row>
    <row r="43" spans="2:13" ht="24.95" customHeight="1" x14ac:dyDescent="0.4">
      <c r="B43" s="442"/>
      <c r="C43" s="445"/>
      <c r="D43" s="380"/>
      <c r="E43" s="258" t="s">
        <v>99</v>
      </c>
      <c r="F43" s="259"/>
      <c r="G43" s="258" t="s">
        <v>99</v>
      </c>
      <c r="H43" s="259"/>
    </row>
    <row r="44" spans="2:13" ht="24.95" customHeight="1" x14ac:dyDescent="0.4">
      <c r="B44" s="260" t="s">
        <v>100</v>
      </c>
      <c r="C44" s="261"/>
      <c r="D44" s="261"/>
      <c r="E44" s="429"/>
      <c r="F44" s="384"/>
      <c r="G44" s="430"/>
      <c r="H44" s="384"/>
    </row>
    <row r="45" spans="2:13" ht="24.95" customHeight="1" x14ac:dyDescent="0.4">
      <c r="B45" s="260" t="s">
        <v>101</v>
      </c>
      <c r="C45" s="261"/>
      <c r="D45" s="261"/>
      <c r="E45" s="429"/>
      <c r="F45" s="384"/>
      <c r="G45" s="430"/>
      <c r="H45" s="384"/>
    </row>
    <row r="46" spans="2:13" ht="24.95" customHeight="1" x14ac:dyDescent="0.4">
      <c r="B46" s="260" t="s">
        <v>102</v>
      </c>
      <c r="C46" s="262">
        <f>C44-C45</f>
        <v>0</v>
      </c>
      <c r="D46" s="262">
        <f>D44-D45</f>
        <v>0</v>
      </c>
      <c r="E46" s="431">
        <f>E44-E45</f>
        <v>0</v>
      </c>
      <c r="F46" s="432"/>
      <c r="G46" s="433">
        <f>G44-G45</f>
        <v>0</v>
      </c>
      <c r="H46" s="432"/>
    </row>
    <row r="47" spans="2:13" ht="24.95" customHeight="1" x14ac:dyDescent="0.4">
      <c r="B47" s="260" t="s">
        <v>103</v>
      </c>
      <c r="C47" s="261"/>
      <c r="D47" s="261"/>
      <c r="E47" s="429"/>
      <c r="F47" s="384"/>
      <c r="G47" s="430"/>
      <c r="H47" s="384"/>
    </row>
    <row r="48" spans="2:13" ht="24.95" customHeight="1" x14ac:dyDescent="0.4">
      <c r="B48" s="260" t="s">
        <v>104</v>
      </c>
      <c r="C48" s="262">
        <f>C46-C47</f>
        <v>0</v>
      </c>
      <c r="D48" s="262">
        <f>D46-D47</f>
        <v>0</v>
      </c>
      <c r="E48" s="431">
        <f>E46-E47</f>
        <v>0</v>
      </c>
      <c r="F48" s="394"/>
      <c r="G48" s="433">
        <f>G46-G47</f>
        <v>0</v>
      </c>
      <c r="H48" s="432"/>
    </row>
    <row r="49" spans="2:8" ht="24.95" customHeight="1" x14ac:dyDescent="0.4">
      <c r="B49" s="260" t="s">
        <v>105</v>
      </c>
      <c r="C49" s="261"/>
      <c r="D49" s="261"/>
      <c r="E49" s="429"/>
      <c r="F49" s="384"/>
      <c r="G49" s="430"/>
      <c r="H49" s="384"/>
    </row>
    <row r="50" spans="2:8" ht="24.95" customHeight="1" x14ac:dyDescent="0.4">
      <c r="B50" s="260" t="s">
        <v>106</v>
      </c>
      <c r="C50" s="261"/>
      <c r="D50" s="261"/>
      <c r="E50" s="429"/>
      <c r="F50" s="384"/>
      <c r="G50" s="430"/>
      <c r="H50" s="384"/>
    </row>
    <row r="51" spans="2:8" ht="24.95" customHeight="1" x14ac:dyDescent="0.4">
      <c r="B51" s="263" t="s">
        <v>107</v>
      </c>
      <c r="C51" s="262">
        <f>C48+C49-C50</f>
        <v>0</v>
      </c>
      <c r="D51" s="262">
        <f>D48+D49-D50</f>
        <v>0</v>
      </c>
      <c r="E51" s="431">
        <f>E48+E49-E50</f>
        <v>0</v>
      </c>
      <c r="F51" s="432"/>
      <c r="G51" s="433">
        <f>G48+G49-G50</f>
        <v>0</v>
      </c>
      <c r="H51" s="432"/>
    </row>
    <row r="52" spans="2:8" ht="24.95" customHeight="1" x14ac:dyDescent="0.4">
      <c r="B52" s="260" t="s">
        <v>108</v>
      </c>
      <c r="C52" s="264"/>
      <c r="D52" s="264"/>
      <c r="E52" s="430"/>
      <c r="F52" s="384"/>
      <c r="G52" s="430"/>
      <c r="H52" s="384"/>
    </row>
    <row r="53" spans="2:8" ht="24.95" customHeight="1" x14ac:dyDescent="0.4">
      <c r="B53" s="260" t="s">
        <v>109</v>
      </c>
      <c r="C53" s="262">
        <f>C51-C52</f>
        <v>0</v>
      </c>
      <c r="D53" s="262">
        <f>D51-D52</f>
        <v>0</v>
      </c>
      <c r="E53" s="433">
        <f>E51-E52</f>
        <v>0</v>
      </c>
      <c r="F53" s="394"/>
      <c r="G53" s="433">
        <f>G51-G52</f>
        <v>0</v>
      </c>
      <c r="H53" s="394"/>
    </row>
    <row r="54" spans="2:8" ht="24.95" customHeight="1" x14ac:dyDescent="0.4">
      <c r="B54" s="206" t="s">
        <v>271</v>
      </c>
    </row>
    <row r="55" spans="2:8" ht="24.95" customHeight="1" x14ac:dyDescent="0.4">
      <c r="B55" s="265"/>
      <c r="C55" s="266" t="s">
        <v>110</v>
      </c>
      <c r="D55" s="266" t="s">
        <v>97</v>
      </c>
      <c r="E55" s="434" t="s">
        <v>111</v>
      </c>
      <c r="F55" s="435"/>
      <c r="G55" s="435"/>
      <c r="H55" s="436"/>
    </row>
    <row r="56" spans="2:8" ht="24.95" customHeight="1" x14ac:dyDescent="0.4">
      <c r="B56" s="267" t="s">
        <v>112</v>
      </c>
      <c r="C56" s="268"/>
      <c r="D56" s="268"/>
      <c r="E56" s="437">
        <f>C56-D56</f>
        <v>0</v>
      </c>
      <c r="F56" s="438"/>
      <c r="G56" s="438"/>
      <c r="H56" s="439"/>
    </row>
    <row r="58" spans="2:8" ht="24.95" customHeight="1" x14ac:dyDescent="0.4">
      <c r="B58" s="211" t="s">
        <v>113</v>
      </c>
    </row>
    <row r="59" spans="2:8" ht="24.95" customHeight="1" x14ac:dyDescent="0.4">
      <c r="B59" s="206" t="s">
        <v>114</v>
      </c>
    </row>
    <row r="60" spans="2:8" ht="24.95" customHeight="1" x14ac:dyDescent="0.4">
      <c r="B60" s="269" t="s">
        <v>115</v>
      </c>
      <c r="C60" s="269"/>
    </row>
    <row r="61" spans="2:8" ht="24.95" customHeight="1" x14ac:dyDescent="0.4">
      <c r="B61" s="60" t="s">
        <v>116</v>
      </c>
      <c r="C61" s="23">
        <f>D44</f>
        <v>0</v>
      </c>
      <c r="D61" s="257" t="s">
        <v>117</v>
      </c>
      <c r="E61" s="257"/>
      <c r="F61" s="257"/>
      <c r="G61" s="257"/>
      <c r="H61" s="257"/>
    </row>
    <row r="62" spans="2:8" ht="24.95" customHeight="1" x14ac:dyDescent="0.4">
      <c r="B62" s="60" t="s">
        <v>118</v>
      </c>
      <c r="C62" s="23">
        <f>D45</f>
        <v>0</v>
      </c>
      <c r="D62" s="257"/>
      <c r="E62" s="257"/>
      <c r="F62" s="257"/>
      <c r="G62" s="257"/>
      <c r="H62" s="257"/>
    </row>
    <row r="63" spans="2:8" ht="24.95" customHeight="1" x14ac:dyDescent="0.4">
      <c r="B63" s="60" t="s">
        <v>119</v>
      </c>
      <c r="C63" s="23">
        <f>D47</f>
        <v>0</v>
      </c>
      <c r="D63" s="257"/>
      <c r="E63" s="257"/>
      <c r="F63" s="257"/>
      <c r="G63" s="257"/>
      <c r="H63" s="257"/>
    </row>
    <row r="64" spans="2:8" ht="24.95" customHeight="1" x14ac:dyDescent="0.4">
      <c r="B64" s="60" t="s">
        <v>120</v>
      </c>
      <c r="C64" s="23">
        <f>D50</f>
        <v>0</v>
      </c>
      <c r="D64" s="257"/>
      <c r="E64" s="257"/>
      <c r="F64" s="257"/>
      <c r="G64" s="257"/>
      <c r="H64" s="257"/>
    </row>
    <row r="65" spans="2:8" ht="24.95" customHeight="1" x14ac:dyDescent="0.4">
      <c r="B65" s="60" t="s">
        <v>121</v>
      </c>
      <c r="C65" s="23">
        <f>D52</f>
        <v>0</v>
      </c>
      <c r="D65" s="257"/>
      <c r="E65" s="257"/>
      <c r="F65" s="257"/>
      <c r="G65" s="257"/>
      <c r="H65" s="257"/>
    </row>
    <row r="66" spans="2:8" ht="24.95" customHeight="1" x14ac:dyDescent="0.4">
      <c r="B66" s="93" t="s">
        <v>122</v>
      </c>
      <c r="C66" s="23">
        <f>D49</f>
        <v>0</v>
      </c>
      <c r="D66" s="257"/>
      <c r="E66" s="257"/>
      <c r="F66" s="257"/>
      <c r="G66" s="257"/>
      <c r="H66" s="257"/>
    </row>
    <row r="67" spans="2:8" ht="24.95" customHeight="1" x14ac:dyDescent="0.4">
      <c r="B67" s="60" t="s">
        <v>123</v>
      </c>
      <c r="C67" s="16"/>
      <c r="D67" s="257" t="s">
        <v>124</v>
      </c>
      <c r="E67" s="257"/>
      <c r="F67" s="257"/>
      <c r="G67" s="257"/>
      <c r="H67" s="257"/>
    </row>
    <row r="68" spans="2:8" ht="24.95" customHeight="1" x14ac:dyDescent="0.4">
      <c r="B68" s="60" t="s">
        <v>125</v>
      </c>
      <c r="C68" s="16"/>
      <c r="D68" s="257" t="s">
        <v>270</v>
      </c>
      <c r="E68" s="331"/>
      <c r="F68" s="331"/>
      <c r="G68" s="257"/>
      <c r="H68" s="257"/>
    </row>
    <row r="69" spans="2:8" ht="9.9499999999999993" customHeight="1" x14ac:dyDescent="0.4">
      <c r="B69" s="61"/>
      <c r="C69" s="62"/>
      <c r="D69" s="63"/>
      <c r="E69" s="63"/>
      <c r="F69" s="63"/>
      <c r="G69" s="257"/>
      <c r="H69" s="257"/>
    </row>
    <row r="70" spans="2:8" ht="24.95" customHeight="1" x14ac:dyDescent="0.4">
      <c r="B70" s="60" t="s">
        <v>126</v>
      </c>
      <c r="C70" s="23">
        <f>+'【個人】1回目＞計算用シート'!C70</f>
        <v>0</v>
      </c>
      <c r="D70" s="63"/>
      <c r="E70" s="257"/>
      <c r="F70" s="257"/>
      <c r="G70" s="257"/>
      <c r="H70" s="257"/>
    </row>
    <row r="71" spans="2:8" ht="24.95" customHeight="1" x14ac:dyDescent="0.4">
      <c r="B71" s="60" t="s">
        <v>128</v>
      </c>
      <c r="C71" s="23">
        <f>+'【個人】1回目＞計算用シート'!C71</f>
        <v>0</v>
      </c>
      <c r="D71" s="63"/>
      <c r="E71" s="257"/>
      <c r="F71" s="257"/>
      <c r="G71" s="257"/>
      <c r="H71" s="257"/>
    </row>
    <row r="72" spans="2:8" ht="9.9499999999999993" customHeight="1" x14ac:dyDescent="0.4">
      <c r="B72" s="61"/>
      <c r="C72" s="62"/>
      <c r="D72" s="63"/>
      <c r="E72" s="63"/>
      <c r="F72" s="63"/>
      <c r="G72" s="257"/>
      <c r="H72" s="257"/>
    </row>
    <row r="73" spans="2:8" ht="24.95" customHeight="1" x14ac:dyDescent="0.4">
      <c r="B73" s="60" t="s">
        <v>130</v>
      </c>
      <c r="C73" s="16"/>
      <c r="D73" s="63" t="s">
        <v>131</v>
      </c>
      <c r="E73" s="257"/>
      <c r="F73" s="257"/>
      <c r="G73" s="257"/>
      <c r="H73" s="257"/>
    </row>
    <row r="74" spans="2:8" ht="24.95" customHeight="1" x14ac:dyDescent="0.4">
      <c r="B74" s="60" t="s">
        <v>132</v>
      </c>
      <c r="C74" s="16"/>
      <c r="D74" s="63" t="s">
        <v>133</v>
      </c>
      <c r="E74" s="257"/>
      <c r="F74" s="257"/>
      <c r="G74" s="257"/>
      <c r="H74" s="257"/>
    </row>
    <row r="75" spans="2:8" ht="24.95" customHeight="1" x14ac:dyDescent="0.4">
      <c r="C75" s="270"/>
      <c r="D75" s="257" t="s">
        <v>134</v>
      </c>
      <c r="E75" s="257"/>
      <c r="F75" s="257"/>
      <c r="G75" s="257"/>
      <c r="H75" s="257"/>
    </row>
    <row r="76" spans="2:8" ht="24.95" customHeight="1" x14ac:dyDescent="0.4">
      <c r="B76" s="211" t="s">
        <v>135</v>
      </c>
      <c r="C76" s="270"/>
      <c r="D76" s="257"/>
      <c r="E76" s="257"/>
      <c r="F76" s="257"/>
      <c r="G76" s="257"/>
      <c r="H76" s="257"/>
    </row>
    <row r="77" spans="2:8" ht="24.95" customHeight="1" x14ac:dyDescent="0.4">
      <c r="B77" s="269" t="s">
        <v>115</v>
      </c>
      <c r="C77" s="271" t="s">
        <v>136</v>
      </c>
      <c r="D77" s="272" t="s">
        <v>137</v>
      </c>
      <c r="E77" s="257"/>
      <c r="F77" s="257"/>
      <c r="G77" s="257"/>
      <c r="H77" s="257"/>
    </row>
    <row r="78" spans="2:8" ht="24.95" customHeight="1" x14ac:dyDescent="0.4">
      <c r="B78" s="60" t="s">
        <v>138</v>
      </c>
      <c r="C78" s="273">
        <f>C44</f>
        <v>0</v>
      </c>
      <c r="D78" s="273">
        <f>D44</f>
        <v>0</v>
      </c>
      <c r="E78" s="257"/>
      <c r="F78" s="257"/>
      <c r="G78" s="257"/>
      <c r="H78" s="257"/>
    </row>
    <row r="79" spans="2:8" ht="24.95" customHeight="1" x14ac:dyDescent="0.4">
      <c r="B79" s="60" t="s">
        <v>139</v>
      </c>
      <c r="C79" s="273">
        <f>C46</f>
        <v>0</v>
      </c>
      <c r="D79" s="273">
        <f>D46</f>
        <v>0</v>
      </c>
      <c r="E79" s="257"/>
      <c r="F79" s="257"/>
      <c r="G79" s="257"/>
      <c r="H79" s="257"/>
    </row>
    <row r="80" spans="2:8" ht="24.95" customHeight="1" thickBot="1" x14ac:dyDescent="0.45">
      <c r="B80" s="274" t="s">
        <v>140</v>
      </c>
      <c r="C80" s="275">
        <f>C51</f>
        <v>0</v>
      </c>
      <c r="D80" s="69"/>
      <c r="E80" s="257"/>
      <c r="F80" s="257"/>
      <c r="G80" s="257"/>
      <c r="H80" s="257"/>
    </row>
    <row r="81" spans="2:10" ht="24.95" customHeight="1" x14ac:dyDescent="0.4">
      <c r="B81" s="276" t="s">
        <v>141</v>
      </c>
      <c r="C81" s="277">
        <f>C56</f>
        <v>0</v>
      </c>
      <c r="D81" s="277">
        <f>D56</f>
        <v>0</v>
      </c>
      <c r="E81" s="257"/>
      <c r="F81" s="257"/>
      <c r="G81" s="257"/>
      <c r="H81" s="257"/>
    </row>
    <row r="82" spans="2:10" ht="24.95" customHeight="1" x14ac:dyDescent="0.4">
      <c r="C82" s="270"/>
      <c r="D82" s="257"/>
      <c r="E82" s="257"/>
      <c r="F82" s="257"/>
      <c r="G82" s="257"/>
      <c r="H82" s="257"/>
    </row>
    <row r="83" spans="2:10" ht="24.95" customHeight="1" x14ac:dyDescent="0.4">
      <c r="B83" s="211" t="s">
        <v>142</v>
      </c>
      <c r="C83" s="278"/>
      <c r="D83" s="257"/>
      <c r="E83" s="257"/>
      <c r="F83" s="257"/>
      <c r="G83" s="257"/>
      <c r="H83" s="257"/>
    </row>
    <row r="84" spans="2:10" ht="24.95" customHeight="1" x14ac:dyDescent="0.4">
      <c r="B84" s="269" t="s">
        <v>115</v>
      </c>
      <c r="C84" s="279" t="s">
        <v>143</v>
      </c>
      <c r="D84" s="257"/>
      <c r="E84" s="257"/>
      <c r="F84" s="257"/>
      <c r="G84" s="257"/>
      <c r="H84" s="257"/>
    </row>
    <row r="85" spans="2:10" ht="24.95" customHeight="1" x14ac:dyDescent="0.4">
      <c r="B85" s="60" t="s">
        <v>144</v>
      </c>
      <c r="C85" s="280">
        <f>C70</f>
        <v>0</v>
      </c>
      <c r="D85" s="425" t="s">
        <v>145</v>
      </c>
      <c r="E85" s="426"/>
      <c r="F85" s="426"/>
      <c r="G85" s="426"/>
      <c r="H85" s="426"/>
      <c r="I85" s="426"/>
      <c r="J85" s="426"/>
    </row>
    <row r="86" spans="2:10" ht="24.95" customHeight="1" x14ac:dyDescent="0.4">
      <c r="B86" s="60" t="s">
        <v>146</v>
      </c>
      <c r="C86" s="280">
        <f>C61-C62-C63-C64-C64-C66-C67-C68</f>
        <v>0</v>
      </c>
      <c r="D86" s="425" t="s">
        <v>147</v>
      </c>
      <c r="E86" s="426"/>
      <c r="F86" s="426"/>
      <c r="G86" s="426"/>
      <c r="H86" s="426"/>
      <c r="I86" s="426"/>
      <c r="J86" s="426"/>
    </row>
    <row r="87" spans="2:10" ht="24.95" customHeight="1" x14ac:dyDescent="0.4">
      <c r="B87" s="60" t="s">
        <v>148</v>
      </c>
      <c r="C87" s="280">
        <f>C71</f>
        <v>0</v>
      </c>
      <c r="D87" s="425" t="s">
        <v>149</v>
      </c>
      <c r="E87" s="426"/>
      <c r="F87" s="426"/>
      <c r="G87" s="426"/>
      <c r="H87" s="426"/>
      <c r="I87" s="426"/>
      <c r="J87" s="426"/>
    </row>
    <row r="88" spans="2:10" ht="24.95" customHeight="1" x14ac:dyDescent="0.4">
      <c r="B88" s="60" t="s">
        <v>150</v>
      </c>
      <c r="C88" s="280">
        <f>C62+C63+C64+C65+C66+C67+C68</f>
        <v>0</v>
      </c>
      <c r="D88" s="281" t="s">
        <v>151</v>
      </c>
      <c r="E88" s="63"/>
      <c r="F88" s="63"/>
      <c r="G88" s="63"/>
      <c r="H88" s="63"/>
      <c r="I88" s="63"/>
      <c r="J88" s="63"/>
    </row>
    <row r="89" spans="2:10" ht="24.95" customHeight="1" x14ac:dyDescent="0.4">
      <c r="B89" s="60" t="s">
        <v>152</v>
      </c>
      <c r="C89" s="280">
        <f>IFERROR(INT(IF(((C86-C87)*C85/C88)&gt;=0,(C86-C87)*C85/C88,0)),IFERROR(INT(IF(((C86-C87)*C85/C88)&gt;=0,(C86-C87)*C85/C88,0)),0))</f>
        <v>0</v>
      </c>
      <c r="D89" s="425" t="s">
        <v>153</v>
      </c>
      <c r="E89" s="426"/>
      <c r="F89" s="426"/>
      <c r="G89" s="426"/>
      <c r="H89" s="426"/>
    </row>
    <row r="90" spans="2:10" ht="24.95" customHeight="1" thickBot="1" x14ac:dyDescent="0.45">
      <c r="B90" s="282" t="s">
        <v>154</v>
      </c>
      <c r="C90" s="283">
        <f>C73+C74</f>
        <v>0</v>
      </c>
      <c r="D90" s="425" t="s">
        <v>155</v>
      </c>
      <c r="E90" s="426"/>
      <c r="F90" s="426"/>
      <c r="G90" s="426"/>
      <c r="H90" s="426"/>
    </row>
    <row r="91" spans="2:10" ht="24.95" customHeight="1" thickTop="1" thickBot="1" x14ac:dyDescent="0.45">
      <c r="B91" s="284" t="s">
        <v>156</v>
      </c>
      <c r="C91" s="285">
        <f>INT(IF(C90=C85,0,IF(C89&gt;C85,C85-C90,MAX(C89-C90,0))))</f>
        <v>0</v>
      </c>
      <c r="D91" s="427" t="s">
        <v>157</v>
      </c>
      <c r="E91" s="426"/>
      <c r="F91" s="426"/>
      <c r="G91" s="426"/>
      <c r="H91" s="426"/>
    </row>
    <row r="92" spans="2:10" ht="24.95" customHeight="1" thickTop="1" x14ac:dyDescent="0.4"/>
    <row r="93" spans="2:10" ht="24.95" customHeight="1" x14ac:dyDescent="0.4">
      <c r="B93" s="248" t="s">
        <v>44</v>
      </c>
      <c r="C93" s="286"/>
      <c r="D93" s="286"/>
      <c r="E93" s="286"/>
      <c r="F93" s="286"/>
      <c r="G93" s="286"/>
      <c r="H93" s="286"/>
      <c r="I93" s="249" t="str">
        <f>+IF(COUNTBLANK(C97:D99)+COUNTBLANK(C107:D107)+COUNTBLANK(C104:D104)+COUNTBLANK(C112:D117)+COUNTBLANK(C125:D139)+COUNTBLANK(C146:D149)&gt;0,"未入力あり","入力完了")</f>
        <v>未入力あり</v>
      </c>
    </row>
    <row r="94" spans="2:10" ht="24.95" customHeight="1" x14ac:dyDescent="0.4">
      <c r="B94" s="206" t="s">
        <v>158</v>
      </c>
    </row>
    <row r="95" spans="2:10" ht="24.95" customHeight="1" x14ac:dyDescent="0.4">
      <c r="B95" s="78" t="s">
        <v>159</v>
      </c>
      <c r="C95" s="94" t="s">
        <v>247</v>
      </c>
      <c r="D95"/>
    </row>
    <row r="96" spans="2:10" ht="24.95" customHeight="1" x14ac:dyDescent="0.4">
      <c r="B96" s="96" t="s">
        <v>161</v>
      </c>
      <c r="C96" s="79" t="s">
        <v>110</v>
      </c>
      <c r="D96" s="79" t="s">
        <v>97</v>
      </c>
      <c r="E96" s="245"/>
      <c r="F96" s="245"/>
    </row>
    <row r="97" spans="2:6" ht="24.95" customHeight="1" x14ac:dyDescent="0.4">
      <c r="B97" s="60" t="s">
        <v>162</v>
      </c>
      <c r="C97" s="16"/>
      <c r="D97" s="16"/>
    </row>
    <row r="98" spans="2:6" ht="24.95" customHeight="1" x14ac:dyDescent="0.4">
      <c r="B98" s="60" t="s">
        <v>163</v>
      </c>
      <c r="C98" s="16"/>
      <c r="D98" s="16"/>
    </row>
    <row r="99" spans="2:6" ht="24.95" customHeight="1" thickBot="1" x14ac:dyDescent="0.45">
      <c r="B99" s="282" t="s">
        <v>164</v>
      </c>
      <c r="C99" s="287"/>
      <c r="D99" s="287"/>
    </row>
    <row r="100" spans="2:6" ht="24.95" customHeight="1" thickTop="1" x14ac:dyDescent="0.4">
      <c r="B100" s="288" t="s">
        <v>165</v>
      </c>
      <c r="C100" s="289">
        <f>SUM(C97:C99)</f>
        <v>0</v>
      </c>
      <c r="D100" s="289">
        <f>SUM(D97:D99)</f>
        <v>0</v>
      </c>
    </row>
    <row r="102" spans="2:6" ht="24.95" customHeight="1" x14ac:dyDescent="0.4">
      <c r="B102" s="78" t="s">
        <v>166</v>
      </c>
      <c r="C102" s="94" t="s">
        <v>247</v>
      </c>
      <c r="D102" s="6"/>
    </row>
    <row r="103" spans="2:6" ht="24.95" customHeight="1" x14ac:dyDescent="0.4">
      <c r="B103" s="96" t="s">
        <v>161</v>
      </c>
      <c r="C103" s="79" t="s">
        <v>110</v>
      </c>
      <c r="D103" s="79" t="s">
        <v>97</v>
      </c>
      <c r="E103" s="245"/>
      <c r="F103" s="245"/>
    </row>
    <row r="104" spans="2:6" ht="24.95" customHeight="1" x14ac:dyDescent="0.4">
      <c r="B104" s="290" t="s">
        <v>167</v>
      </c>
      <c r="C104" s="16"/>
      <c r="D104" s="16"/>
    </row>
    <row r="105" spans="2:6" ht="24.95" customHeight="1" x14ac:dyDescent="0.4">
      <c r="B105" s="291" t="s">
        <v>168</v>
      </c>
      <c r="C105" s="23">
        <f>C97</f>
        <v>0</v>
      </c>
      <c r="D105" s="23">
        <f>D97</f>
        <v>0</v>
      </c>
    </row>
    <row r="106" spans="2:6" ht="24.95" customHeight="1" x14ac:dyDescent="0.4">
      <c r="B106" s="291" t="s">
        <v>169</v>
      </c>
      <c r="C106" s="23">
        <f>C98</f>
        <v>0</v>
      </c>
      <c r="D106" s="23">
        <f>D98</f>
        <v>0</v>
      </c>
    </row>
    <row r="107" spans="2:6" ht="24.95" customHeight="1" thickBot="1" x14ac:dyDescent="0.45">
      <c r="B107" s="292" t="s">
        <v>170</v>
      </c>
      <c r="C107" s="101"/>
      <c r="D107" s="101"/>
    </row>
    <row r="108" spans="2:6" ht="24.95" customHeight="1" thickTop="1" x14ac:dyDescent="0.4">
      <c r="B108" s="293" t="s">
        <v>171</v>
      </c>
      <c r="C108" s="103">
        <f>SUM(C104:C107)</f>
        <v>0</v>
      </c>
      <c r="D108" s="103">
        <f>SUM(D104:D107)</f>
        <v>0</v>
      </c>
    </row>
    <row r="109" spans="2:6" ht="24.95" customHeight="1" x14ac:dyDescent="0.4">
      <c r="B109" s="108"/>
    </row>
    <row r="110" spans="2:6" ht="24.95" customHeight="1" x14ac:dyDescent="0.4">
      <c r="B110" s="78" t="s">
        <v>172</v>
      </c>
      <c r="C110" s="94" t="s">
        <v>247</v>
      </c>
      <c r="D110"/>
    </row>
    <row r="111" spans="2:6" ht="24.95" customHeight="1" x14ac:dyDescent="0.4">
      <c r="B111" s="294" t="s">
        <v>161</v>
      </c>
      <c r="C111" s="79" t="s">
        <v>110</v>
      </c>
      <c r="D111" s="79" t="s">
        <v>97</v>
      </c>
      <c r="E111" s="245"/>
      <c r="F111" s="245"/>
    </row>
    <row r="112" spans="2:6" ht="24.95" customHeight="1" x14ac:dyDescent="0.4">
      <c r="B112" s="290" t="s">
        <v>173</v>
      </c>
      <c r="C112" s="16"/>
      <c r="D112" s="16"/>
    </row>
    <row r="113" spans="2:10" ht="24.95" customHeight="1" x14ac:dyDescent="0.4">
      <c r="B113" s="290" t="s">
        <v>174</v>
      </c>
      <c r="C113" s="16"/>
      <c r="D113" s="16"/>
    </row>
    <row r="114" spans="2:10" ht="24.95" customHeight="1" x14ac:dyDescent="0.4">
      <c r="B114" s="290" t="s">
        <v>175</v>
      </c>
      <c r="C114" s="16"/>
      <c r="D114" s="16"/>
    </row>
    <row r="115" spans="2:10" ht="24.95" customHeight="1" thickBot="1" x14ac:dyDescent="0.45">
      <c r="B115" s="295" t="s">
        <v>176</v>
      </c>
      <c r="C115" s="287"/>
      <c r="D115" s="287"/>
    </row>
    <row r="116" spans="2:10" ht="24.95" customHeight="1" thickTop="1" thickBot="1" x14ac:dyDescent="0.45">
      <c r="B116" s="296" t="s">
        <v>177</v>
      </c>
      <c r="C116" s="297">
        <f>SUM(C112:C115)</f>
        <v>0</v>
      </c>
      <c r="D116" s="297">
        <f>SUM(D112:D115)</f>
        <v>0</v>
      </c>
    </row>
    <row r="117" spans="2:10" ht="24.95" customHeight="1" thickTop="1" thickBot="1" x14ac:dyDescent="0.45">
      <c r="B117" s="298" t="s">
        <v>178</v>
      </c>
      <c r="C117" s="299"/>
      <c r="D117" s="299"/>
    </row>
    <row r="118" spans="2:10" ht="24.95" customHeight="1" thickTop="1" x14ac:dyDescent="0.4">
      <c r="B118" s="293" t="s">
        <v>171</v>
      </c>
      <c r="C118" s="103">
        <f>C116+C117</f>
        <v>0</v>
      </c>
      <c r="D118" s="103">
        <f>D116+D117</f>
        <v>0</v>
      </c>
    </row>
    <row r="119" spans="2:10" ht="24.95" customHeight="1" x14ac:dyDescent="0.4">
      <c r="B119" s="108"/>
      <c r="C119"/>
      <c r="D119"/>
    </row>
    <row r="120" spans="2:10" ht="24.95" customHeight="1" x14ac:dyDescent="0.4">
      <c r="B120" s="78" t="s">
        <v>179</v>
      </c>
      <c r="D120" s="300"/>
    </row>
    <row r="121" spans="2:10" ht="24.95" customHeight="1" x14ac:dyDescent="0.4">
      <c r="B121" s="301" t="s">
        <v>180</v>
      </c>
      <c r="C121"/>
      <c r="D121"/>
    </row>
    <row r="122" spans="2:10" ht="24" customHeight="1" x14ac:dyDescent="0.4">
      <c r="B122" s="301" t="s">
        <v>181</v>
      </c>
    </row>
    <row r="123" spans="2:10" ht="24.95" customHeight="1" x14ac:dyDescent="0.4">
      <c r="B123" s="244" t="s">
        <v>182</v>
      </c>
    </row>
    <row r="124" spans="2:10" ht="24.95" customHeight="1" x14ac:dyDescent="0.4">
      <c r="B124" s="294" t="s">
        <v>161</v>
      </c>
      <c r="C124" s="226" t="s">
        <v>248</v>
      </c>
      <c r="D124" s="79" t="s">
        <v>184</v>
      </c>
    </row>
    <row r="125" spans="2:10" ht="24.95" customHeight="1" x14ac:dyDescent="0.4">
      <c r="B125" s="290" t="s">
        <v>185</v>
      </c>
      <c r="C125" s="23">
        <f>+'【個人】2回目＞計算用シート'!D125</f>
        <v>0</v>
      </c>
      <c r="D125" s="23">
        <f>D44</f>
        <v>0</v>
      </c>
      <c r="E125" s="300"/>
    </row>
    <row r="126" spans="2:10" ht="24.95" customHeight="1" x14ac:dyDescent="0.4">
      <c r="B126" s="290" t="s">
        <v>186</v>
      </c>
      <c r="C126" s="23">
        <f>+'【個人】2回目＞計算用シート'!D126</f>
        <v>0</v>
      </c>
      <c r="D126" s="23">
        <f>D45</f>
        <v>0</v>
      </c>
    </row>
    <row r="127" spans="2:10" ht="24.95" customHeight="1" x14ac:dyDescent="0.4">
      <c r="B127" s="290" t="s">
        <v>187</v>
      </c>
      <c r="C127" s="23">
        <f>+'【個人】2回目＞計算用シート'!D127</f>
        <v>0</v>
      </c>
      <c r="D127" s="23">
        <f>D46</f>
        <v>0</v>
      </c>
    </row>
    <row r="128" spans="2:10" ht="24.95" customHeight="1" x14ac:dyDescent="0.4">
      <c r="B128" s="290" t="s">
        <v>188</v>
      </c>
      <c r="C128" s="23">
        <f>+'【個人】2回目＞計算用シート'!D128</f>
        <v>0</v>
      </c>
      <c r="D128" s="23">
        <f>D150</f>
        <v>0</v>
      </c>
      <c r="E128" s="302"/>
      <c r="I128" s="341"/>
      <c r="J128" s="341"/>
    </row>
    <row r="129" spans="2:10" ht="24.95" customHeight="1" x14ac:dyDescent="0.4">
      <c r="B129" s="290" t="s">
        <v>189</v>
      </c>
      <c r="C129" s="23">
        <f>+'【個人】2回目＞計算用シート'!D129</f>
        <v>0</v>
      </c>
      <c r="D129" s="23">
        <f>D127-D128</f>
        <v>0</v>
      </c>
      <c r="I129" s="428"/>
      <c r="J129" s="373"/>
    </row>
    <row r="130" spans="2:10" ht="24.95" customHeight="1" x14ac:dyDescent="0.4">
      <c r="B130" s="290" t="s">
        <v>190</v>
      </c>
      <c r="C130" s="23">
        <f>+'【個人】2回目＞計算用シート'!D130</f>
        <v>0</v>
      </c>
      <c r="D130" s="23">
        <f>D129-D147</f>
        <v>0</v>
      </c>
      <c r="I130" s="428"/>
      <c r="J130" s="373"/>
    </row>
    <row r="131" spans="2:10" ht="24.95" customHeight="1" x14ac:dyDescent="0.4">
      <c r="B131" s="290" t="s">
        <v>191</v>
      </c>
      <c r="C131" s="23">
        <f>+'【個人】2回目＞計算用シート'!D131</f>
        <v>0</v>
      </c>
      <c r="D131" s="23">
        <f>D100</f>
        <v>0</v>
      </c>
      <c r="I131" s="428"/>
      <c r="J131" s="373"/>
    </row>
    <row r="132" spans="2:10" ht="24.95" customHeight="1" x14ac:dyDescent="0.4">
      <c r="B132" s="290" t="s">
        <v>192</v>
      </c>
      <c r="C132" s="23">
        <f>+'【個人】2回目＞計算用シート'!D132</f>
        <v>0</v>
      </c>
      <c r="D132" s="23">
        <f>D108</f>
        <v>0</v>
      </c>
      <c r="I132" s="428"/>
      <c r="J132" s="373"/>
    </row>
    <row r="133" spans="2:10" ht="24.95" customHeight="1" x14ac:dyDescent="0.4">
      <c r="B133" s="290" t="s">
        <v>193</v>
      </c>
      <c r="C133" s="23">
        <f>+'【個人】2回目＞計算用シート'!D133</f>
        <v>0</v>
      </c>
      <c r="D133" s="16"/>
      <c r="E133" s="245"/>
      <c r="I133" s="428"/>
      <c r="J133" s="373"/>
    </row>
    <row r="134" spans="2:10" ht="24.95" customHeight="1" x14ac:dyDescent="0.4">
      <c r="B134" s="290" t="s">
        <v>194</v>
      </c>
      <c r="C134" s="23">
        <f>+'【個人】2回目＞計算用シート'!D134</f>
        <v>0</v>
      </c>
      <c r="D134" s="16"/>
    </row>
    <row r="135" spans="2:10" ht="24.95" customHeight="1" x14ac:dyDescent="0.4">
      <c r="B135" s="290" t="s">
        <v>195</v>
      </c>
      <c r="C135" s="23">
        <f>+'【個人】2回目＞計算用シート'!D135</f>
        <v>0</v>
      </c>
      <c r="D135" s="23">
        <f>D118</f>
        <v>0</v>
      </c>
      <c r="E135" s="300"/>
      <c r="F135" s="300"/>
    </row>
    <row r="136" spans="2:10" ht="24.95" customHeight="1" x14ac:dyDescent="0.4">
      <c r="B136" s="290" t="s">
        <v>196</v>
      </c>
      <c r="C136" s="23">
        <f>+'【個人】2回目＞計算用シート'!D136</f>
        <v>0</v>
      </c>
      <c r="D136" s="23">
        <f>D116</f>
        <v>0</v>
      </c>
    </row>
    <row r="137" spans="2:10" ht="24.95" customHeight="1" x14ac:dyDescent="0.4">
      <c r="B137" s="290" t="s">
        <v>197</v>
      </c>
      <c r="C137" s="23">
        <f>+'【個人】2回目＞計算用シート'!D137</f>
        <v>0</v>
      </c>
      <c r="D137" s="23">
        <f>D117</f>
        <v>0</v>
      </c>
    </row>
    <row r="138" spans="2:10" ht="24.95" customHeight="1" x14ac:dyDescent="0.4">
      <c r="B138" s="290" t="s">
        <v>198</v>
      </c>
      <c r="C138" s="23">
        <f>+'【個人】2回目＞計算用シート'!D138</f>
        <v>0</v>
      </c>
      <c r="D138" s="23">
        <f>D129+D132+D135</f>
        <v>0</v>
      </c>
    </row>
    <row r="139" spans="2:10" ht="24.95" customHeight="1" x14ac:dyDescent="0.4">
      <c r="B139" s="290" t="s">
        <v>199</v>
      </c>
      <c r="C139" s="303">
        <f>+'【個人】2回目＞計算用シート'!D139</f>
        <v>0</v>
      </c>
      <c r="D139" s="304"/>
    </row>
    <row r="140" spans="2:10" ht="24.95" customHeight="1" x14ac:dyDescent="0.4">
      <c r="B140" s="290" t="s">
        <v>200</v>
      </c>
      <c r="C140" s="23">
        <f>+'【個人】2回目＞計算用シート'!D140</f>
        <v>0</v>
      </c>
      <c r="D140" s="23">
        <f>IFERROR(D138/D139,)</f>
        <v>0</v>
      </c>
    </row>
    <row r="141" spans="2:10" ht="24.95" customHeight="1" x14ac:dyDescent="0.4">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c r="D141"/>
    </row>
    <row r="142" spans="2:10" ht="24.95" customHeight="1" x14ac:dyDescent="0.4">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c r="D142"/>
    </row>
    <row r="144" spans="2:10" ht="24.95" customHeight="1" x14ac:dyDescent="0.4">
      <c r="B144" s="245" t="s">
        <v>201</v>
      </c>
    </row>
    <row r="145" spans="2:18" ht="24.95" customHeight="1" x14ac:dyDescent="0.4">
      <c r="B145" s="305" t="s">
        <v>202</v>
      </c>
      <c r="C145" s="325" t="s">
        <v>248</v>
      </c>
      <c r="D145" s="325" t="s">
        <v>203</v>
      </c>
    </row>
    <row r="146" spans="2:18" ht="24.95" customHeight="1" x14ac:dyDescent="0.4">
      <c r="B146" s="306" t="s">
        <v>204</v>
      </c>
      <c r="C146" s="307">
        <f>+'【個人】2回目＞計算用シート'!D146</f>
        <v>0</v>
      </c>
      <c r="D146" s="328">
        <f>+D47</f>
        <v>0</v>
      </c>
    </row>
    <row r="147" spans="2:18" ht="24.95" customHeight="1" x14ac:dyDescent="0.4">
      <c r="B147" s="306" t="s">
        <v>205</v>
      </c>
      <c r="C147" s="307">
        <f>+'【個人】2回目＞計算用シート'!D147</f>
        <v>0</v>
      </c>
      <c r="D147" s="16"/>
    </row>
    <row r="148" spans="2:18" ht="24.95" customHeight="1" x14ac:dyDescent="0.4">
      <c r="B148" s="306" t="s">
        <v>206</v>
      </c>
      <c r="C148" s="307">
        <f>+'【個人】2回目＞計算用シート'!D148</f>
        <v>0</v>
      </c>
      <c r="D148" s="328">
        <f>+D49</f>
        <v>0</v>
      </c>
    </row>
    <row r="149" spans="2:18" ht="24.95" customHeight="1" thickBot="1" x14ac:dyDescent="0.45">
      <c r="B149" s="308" t="s">
        <v>207</v>
      </c>
      <c r="C149" s="309">
        <f>+'【個人】2回目＞計算用シート'!D149</f>
        <v>0</v>
      </c>
      <c r="D149" s="329">
        <f>+D50</f>
        <v>0</v>
      </c>
    </row>
    <row r="150" spans="2:18" ht="24.95" customHeight="1" thickTop="1" x14ac:dyDescent="0.4">
      <c r="B150" s="310" t="s">
        <v>208</v>
      </c>
      <c r="C150" s="311">
        <f>C146-C147-C148+C149</f>
        <v>0</v>
      </c>
      <c r="D150" s="103">
        <f>D146-D147-D148+D149</f>
        <v>0</v>
      </c>
    </row>
    <row r="152" spans="2:18" ht="24.95" customHeight="1" x14ac:dyDescent="0.4">
      <c r="B152" s="290" t="s">
        <v>209</v>
      </c>
      <c r="C152" s="312"/>
      <c r="D152" s="313">
        <f>IFERROR(IF(C138&lt;0,(D138-C138)/C138*-1,IF(C138&gt;0,(D138-C138)/C138,IF(AND(C138=0,D138&gt;0),1,0))),0)</f>
        <v>0</v>
      </c>
    </row>
    <row r="153" spans="2:18" ht="24.95" customHeight="1" x14ac:dyDescent="0.4">
      <c r="B153" s="290" t="s">
        <v>210</v>
      </c>
      <c r="C153" s="312"/>
      <c r="D153" s="313">
        <f>IFERROR(IF(C140&lt;0,(D140-C140)/C140*-1,IF(C140&gt;0,(D140-C140)/C140,IF(AND(C140=0,D140&gt;0),1,0))),0)</f>
        <v>0</v>
      </c>
    </row>
    <row r="154" spans="2:18" ht="12" customHeight="1" x14ac:dyDescent="0.4"/>
    <row r="155" spans="2:18" ht="12" customHeight="1" x14ac:dyDescent="0.4"/>
    <row r="156" spans="2:18" ht="12" customHeight="1" x14ac:dyDescent="0.4"/>
    <row r="157" spans="2:18" ht="24.95" customHeight="1" x14ac:dyDescent="0.4">
      <c r="B157" s="248" t="s">
        <v>46</v>
      </c>
      <c r="C157" s="286"/>
      <c r="D157" s="286"/>
      <c r="E157" s="286"/>
      <c r="F157" s="286"/>
      <c r="G157" s="286"/>
      <c r="H157" s="286"/>
      <c r="I157" s="286"/>
    </row>
    <row r="158" spans="2:18" ht="24.95" customHeight="1" x14ac:dyDescent="0.4">
      <c r="B158" s="206" t="s">
        <v>211</v>
      </c>
    </row>
    <row r="160" spans="2:18" ht="24.95" customHeight="1" x14ac:dyDescent="0.4">
      <c r="B160" s="211" t="s">
        <v>269</v>
      </c>
      <c r="O160" s="206" t="s">
        <v>79</v>
      </c>
      <c r="P160" s="206" t="s">
        <v>82</v>
      </c>
      <c r="Q160" s="206" t="s">
        <v>212</v>
      </c>
      <c r="R160" s="206" t="s">
        <v>213</v>
      </c>
    </row>
    <row r="161" spans="2:19" ht="24.95" customHeight="1" x14ac:dyDescent="0.4">
      <c r="B161" s="294" t="s">
        <v>161</v>
      </c>
      <c r="C161" s="327" t="s">
        <v>248</v>
      </c>
      <c r="D161" s="327" t="s">
        <v>216</v>
      </c>
      <c r="K161" s="206" t="s">
        <v>217</v>
      </c>
      <c r="O161" s="206" t="s">
        <v>218</v>
      </c>
      <c r="P161" s="206" t="s">
        <v>218</v>
      </c>
      <c r="Q161" s="206" t="str">
        <f>+IF(COUNTBLANK(C163:D164)+COUNTBLANK(C170:D171)&gt;0,"未入力あり","入力完了")</f>
        <v>未入力あり</v>
      </c>
      <c r="R161" s="206" t="str">
        <f>+IF(COUNTBLANK(C163:D164)+COUNTBLANK(C176:D177)&gt;0,"未入力あり","入力完了")</f>
        <v>未入力あり</v>
      </c>
      <c r="S161" s="314"/>
    </row>
    <row r="162" spans="2:19" ht="24.95" customHeight="1" x14ac:dyDescent="0.4">
      <c r="B162" s="294" t="s">
        <v>219</v>
      </c>
      <c r="C162" s="315" t="str">
        <f>+'【個人】2回目＞計算用シート'!D162</f>
        <v>　年　3月時点</v>
      </c>
      <c r="D162" s="316" t="s">
        <v>221</v>
      </c>
      <c r="K162" s="206" t="s">
        <v>80</v>
      </c>
      <c r="O162" s="206" t="str">
        <f>+IF(COUNTBLANK(C163:D164)&gt;0,"未入力あり","入力完了")</f>
        <v>未入力あり</v>
      </c>
      <c r="S162" s="314"/>
    </row>
    <row r="163" spans="2:19" ht="24.95" customHeight="1" x14ac:dyDescent="0.4">
      <c r="B163" s="294" t="s">
        <v>222</v>
      </c>
      <c r="C163" s="307">
        <f>+'【個人】2回目＞計算用シート'!D163</f>
        <v>0</v>
      </c>
      <c r="D163" s="317"/>
      <c r="K163" s="206" t="s">
        <v>223</v>
      </c>
      <c r="O163" s="206" t="s">
        <v>218</v>
      </c>
      <c r="P163" s="206" t="s">
        <v>218</v>
      </c>
      <c r="Q163" s="206" t="str">
        <f>+IF(COUNTBLANK(C170:D171)&gt;0,"未入力あり","入力完了")</f>
        <v>未入力あり</v>
      </c>
      <c r="R163" s="206" t="str">
        <f>+IF(+COUNTBLANK(C176:D177)&gt;0,"未入力あり","入力完了")</f>
        <v>未入力あり</v>
      </c>
      <c r="S163" s="314"/>
    </row>
    <row r="164" spans="2:19" ht="24.95" customHeight="1" thickBot="1" x14ac:dyDescent="0.45">
      <c r="B164" s="294" t="s">
        <v>224</v>
      </c>
      <c r="C164" s="307">
        <f>+'【個人】2回目＞計算用シート'!D164</f>
        <v>0</v>
      </c>
      <c r="D164" s="317"/>
    </row>
    <row r="165" spans="2:19" ht="24.95" customHeight="1" thickTop="1" thickBot="1" x14ac:dyDescent="0.45">
      <c r="D165" s="318" t="s">
        <v>225</v>
      </c>
      <c r="E165" s="319" t="str">
        <f>IF(OR($C$10=$K$17,$C$10=$K$18),IF(D164-D163&gt;=30,"〇","×"),IF(D164-D163&gt;=50,"〇","×"))</f>
        <v>×</v>
      </c>
      <c r="F165"/>
    </row>
    <row r="166" spans="2:19" ht="24.95" customHeight="1" thickTop="1" x14ac:dyDescent="0.4"/>
    <row r="167" spans="2:19" ht="24.95" customHeight="1" x14ac:dyDescent="0.4">
      <c r="B167" s="211" t="s">
        <v>249</v>
      </c>
    </row>
    <row r="168" spans="2:19" ht="24.95" customHeight="1" x14ac:dyDescent="0.4">
      <c r="B168" s="294" t="s">
        <v>161</v>
      </c>
      <c r="C168" s="327" t="s">
        <v>248</v>
      </c>
      <c r="D168" s="327" t="s">
        <v>236</v>
      </c>
    </row>
    <row r="169" spans="2:19" ht="24.75" customHeight="1" x14ac:dyDescent="0.4">
      <c r="B169" s="320" t="s">
        <v>237</v>
      </c>
      <c r="C169" s="321" t="str">
        <f>+'【個人】2回目＞計算用シート'!D169</f>
        <v>　年　3月時点</v>
      </c>
      <c r="D169" s="322" t="s">
        <v>239</v>
      </c>
    </row>
    <row r="170" spans="2:19" ht="24.95" customHeight="1" x14ac:dyDescent="0.4">
      <c r="B170" s="320" t="s">
        <v>222</v>
      </c>
      <c r="C170" s="307">
        <f>+'【個人】2回目＞計算用シート'!D170</f>
        <v>0</v>
      </c>
      <c r="D170" s="317"/>
    </row>
    <row r="171" spans="2:19" ht="24.95" customHeight="1" x14ac:dyDescent="0.4">
      <c r="B171" s="320" t="s">
        <v>224</v>
      </c>
      <c r="C171" s="323">
        <f>+'【個人】2回目＞計算用シート'!D171</f>
        <v>0</v>
      </c>
      <c r="D171" s="317"/>
    </row>
    <row r="172" spans="2:19" ht="24.95" customHeight="1" x14ac:dyDescent="0.4">
      <c r="B172" s="324"/>
      <c r="C172" s="108"/>
      <c r="F172"/>
    </row>
    <row r="173" spans="2:19" ht="24.95" customHeight="1" x14ac:dyDescent="0.4">
      <c r="B173" s="211" t="s">
        <v>250</v>
      </c>
    </row>
    <row r="174" spans="2:19" ht="24.95" customHeight="1" x14ac:dyDescent="0.4">
      <c r="B174" s="294" t="s">
        <v>161</v>
      </c>
      <c r="C174" s="327" t="s">
        <v>248</v>
      </c>
      <c r="D174" s="327" t="s">
        <v>216</v>
      </c>
    </row>
    <row r="175" spans="2:19" ht="24.95" customHeight="1" x14ac:dyDescent="0.4">
      <c r="B175" s="294" t="s">
        <v>237</v>
      </c>
      <c r="C175" s="321" t="str">
        <f>+'【個人】2回目＞計算用シート'!D175</f>
        <v>　年　3月時点</v>
      </c>
      <c r="D175" s="229" t="s">
        <v>239</v>
      </c>
    </row>
    <row r="176" spans="2:19" ht="24.95" customHeight="1" x14ac:dyDescent="0.4">
      <c r="B176" s="320" t="s">
        <v>222</v>
      </c>
      <c r="C176" s="307">
        <f>+'【個人】2回目＞計算用シート'!D176</f>
        <v>0</v>
      </c>
      <c r="D176" s="317"/>
    </row>
    <row r="177" spans="2:8" ht="24.95" customHeight="1" x14ac:dyDescent="0.4">
      <c r="B177" s="320" t="s">
        <v>224</v>
      </c>
      <c r="C177" s="323">
        <f>+'【個人】2回目＞計算用シート'!D177</f>
        <v>0</v>
      </c>
      <c r="D177" s="317"/>
    </row>
    <row r="178" spans="2:8" ht="24.95" customHeight="1" x14ac:dyDescent="0.4">
      <c r="B178" s="324"/>
      <c r="C178" s="324"/>
      <c r="D178" s="108"/>
      <c r="E178" s="424"/>
      <c r="F178" s="341"/>
      <c r="H178"/>
    </row>
    <row r="179" spans="2:8" ht="24" customHeight="1" x14ac:dyDescent="0.4">
      <c r="B179" s="206" t="s">
        <v>245</v>
      </c>
    </row>
  </sheetData>
  <sheetProtection algorithmName="SHA-512" hashValue="WFn7sMHHSmMOMJQaQG2QqzJxuCmoVkX07gVg1TXzpR1S7MuP4dX0rg6baVToOu+tUDiSa/LN3wKQKkr6HH1mwQ==" saltValue="KuCc5pEhWLtvYAObuCCgpw==" spinCount="100000" sheet="1" selectLockedCells="1"/>
  <mergeCells count="49">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D85:J85"/>
    <mergeCell ref="E50:F50"/>
    <mergeCell ref="G50:H50"/>
    <mergeCell ref="E51:F51"/>
    <mergeCell ref="G51:H51"/>
    <mergeCell ref="E52:F52"/>
    <mergeCell ref="G52:H52"/>
    <mergeCell ref="E53:F53"/>
    <mergeCell ref="G53:H53"/>
    <mergeCell ref="E55:H55"/>
    <mergeCell ref="E56:H56"/>
    <mergeCell ref="E178:F178"/>
    <mergeCell ref="D86:J86"/>
    <mergeCell ref="D87:J87"/>
    <mergeCell ref="D89:H89"/>
    <mergeCell ref="D90:H90"/>
    <mergeCell ref="D91:H91"/>
    <mergeCell ref="I128:J128"/>
    <mergeCell ref="I129:J129"/>
    <mergeCell ref="I130:J130"/>
    <mergeCell ref="I131:J131"/>
    <mergeCell ref="I132:J132"/>
    <mergeCell ref="I133:J133"/>
  </mergeCells>
  <phoneticPr fontId="2"/>
  <conditionalFormatting sqref="B160:H165">
    <cfRule type="expression" dxfId="74" priority="6">
      <formula>$C$16=$L$27</formula>
    </cfRule>
  </conditionalFormatting>
  <conditionalFormatting sqref="B160:H178">
    <cfRule type="expression" dxfId="73" priority="7">
      <formula>$C$16=$L$28</formula>
    </cfRule>
  </conditionalFormatting>
  <conditionalFormatting sqref="B167:H171">
    <cfRule type="expression" dxfId="72" priority="9">
      <formula>$C$10=$K$20</formula>
    </cfRule>
  </conditionalFormatting>
  <conditionalFormatting sqref="B167:H178">
    <cfRule type="expression" dxfId="71" priority="3">
      <formula>$C$16=$L$23</formula>
    </cfRule>
    <cfRule type="expression" dxfId="70" priority="4">
      <formula>$C$16=$L$25</formula>
    </cfRule>
    <cfRule type="expression" dxfId="69" priority="5">
      <formula>$C$16=$L$26</formula>
    </cfRule>
  </conditionalFormatting>
  <conditionalFormatting sqref="B173:H178">
    <cfRule type="expression" dxfId="68" priority="8">
      <formula>$C$10=$K$19</formula>
    </cfRule>
  </conditionalFormatting>
  <conditionalFormatting sqref="C18:C19 B27:H35 C70:C71 C73:C74 C97:D99 C104:D104">
    <cfRule type="containsBlanks" dxfId="67" priority="26">
      <formula>LEN(TRIM(B18))=0</formula>
    </cfRule>
  </conditionalFormatting>
  <conditionalFormatting sqref="C67:C68">
    <cfRule type="containsBlanks" dxfId="66" priority="16">
      <formula>LEN(TRIM(C67))=0</formula>
    </cfRule>
  </conditionalFormatting>
  <conditionalFormatting sqref="C125:C126">
    <cfRule type="containsBlanks" dxfId="65" priority="18">
      <formula>LEN(TRIM(C125))=0</formula>
    </cfRule>
  </conditionalFormatting>
  <conditionalFormatting sqref="C131:C137">
    <cfRule type="containsBlanks" priority="13">
      <formula>LEN(TRIM(C131))=0</formula>
    </cfRule>
    <cfRule type="containsBlanks" dxfId="64" priority="17">
      <formula>LEN(TRIM(C131))=0</formula>
    </cfRule>
  </conditionalFormatting>
  <conditionalFormatting sqref="C10:D11">
    <cfRule type="containsBlanks" dxfId="63" priority="12">
      <formula>LEN(TRIM(C10))=0</formula>
    </cfRule>
  </conditionalFormatting>
  <conditionalFormatting sqref="C44:D45">
    <cfRule type="containsBlanks" dxfId="62" priority="23">
      <formula>LEN(TRIM(C44))=0</formula>
    </cfRule>
  </conditionalFormatting>
  <conditionalFormatting sqref="C47:D47">
    <cfRule type="containsBlanks" dxfId="61" priority="22">
      <formula>LEN(TRIM(C47))=0</formula>
    </cfRule>
  </conditionalFormatting>
  <conditionalFormatting sqref="C49:D50 C52:D52">
    <cfRule type="containsBlanks" dxfId="60" priority="21">
      <formula>LEN(TRIM(C49))=0</formula>
    </cfRule>
  </conditionalFormatting>
  <conditionalFormatting sqref="C56:D56">
    <cfRule type="containsBlanks" dxfId="59" priority="20">
      <formula>LEN(TRIM(C56))=0</formula>
    </cfRule>
  </conditionalFormatting>
  <conditionalFormatting sqref="C107:D107">
    <cfRule type="containsBlanks" dxfId="58" priority="19">
      <formula>LEN(TRIM(C107))=0</formula>
    </cfRule>
  </conditionalFormatting>
  <conditionalFormatting sqref="C112:D115 C117:D117">
    <cfRule type="containsBlanks" dxfId="57" priority="24">
      <formula>LEN(TRIM(C112))=0</formula>
    </cfRule>
  </conditionalFormatting>
  <conditionalFormatting sqref="C139:D139">
    <cfRule type="containsBlanks" dxfId="56" priority="10">
      <formula>LEN(TRIM(C139))=0</formula>
    </cfRule>
  </conditionalFormatting>
  <conditionalFormatting sqref="C146:D149">
    <cfRule type="containsBlanks" dxfId="55" priority="15">
      <formula>LEN(TRIM(C146))=0</formula>
    </cfRule>
  </conditionalFormatting>
  <conditionalFormatting sqref="C170:D171 C176:D177 C163:D164 C12:C16">
    <cfRule type="containsBlanks" dxfId="54" priority="11">
      <formula>LEN(TRIM(C12))=0</formula>
    </cfRule>
  </conditionalFormatting>
  <conditionalFormatting sqref="D130">
    <cfRule type="containsBlanks" dxfId="53" priority="14">
      <formula>LEN(TRIM(D130))=0</formula>
    </cfRule>
  </conditionalFormatting>
  <conditionalFormatting sqref="D133:D134">
    <cfRule type="containsBlanks" dxfId="52" priority="25">
      <formula>LEN(TRIM(D133))=0</formula>
    </cfRule>
  </conditionalFormatting>
  <conditionalFormatting sqref="G1:I1">
    <cfRule type="expression" dxfId="51" priority="1">
      <formula>LEN($G$1)&gt;1</formula>
    </cfRule>
  </conditionalFormatting>
  <conditionalFormatting sqref="I2:I5">
    <cfRule type="expression" dxfId="50" priority="2">
      <formula>$I2="未入力あり"</formula>
    </cfRule>
  </conditionalFormatting>
  <dataValidations count="10">
    <dataValidation type="decimal" allowBlank="1" showInputMessage="1" showErrorMessage="1" error="半角数字で入力してください。" prompt="減価償却費のうち普通償却の額を記載してください。" sqref="C136" xr:uid="{B089015A-5E5E-40CD-89F9-3DB3946121B8}">
      <formula1>-1E+99</formula1>
      <formula2>1E+99</formula2>
    </dataValidation>
    <dataValidation type="decimal" allowBlank="1" showInputMessage="1" showErrorMessage="1" error="半角数字で入力してください。" prompt="減価償却費のうち特別償却の金額を記入してください。（該当がない場合は0を記入してください。）" sqref="C137" xr:uid="{E45383BE-2398-4AC6-BDCA-A2F8B513679D}">
      <formula1>-1E+99</formula1>
      <formula2>1E+99</formula2>
    </dataValidation>
    <dataValidation imeMode="disabled" allowBlank="1" showInputMessage="1" showErrorMessage="1" sqref="C12" xr:uid="{8FB0D578-39C3-4830-8EE4-0F18793C781B}"/>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892B17E3-6A41-444B-9036-D4F4481F02D6}">
      <formula1>1</formula1>
      <formula2>TODAY()</formula2>
    </dataValidation>
    <dataValidation type="date" imeMode="disabled" allowBlank="1" showInputMessage="1" showErrorMessage="1" error="「yyyy/m/d」の形式で入力してください。" sqref="C14:C15" xr:uid="{79480150-11FF-4CB4-9FC0-8816EAA6B57E}">
      <formula1>1</formula1>
      <formula2>73051</formula2>
    </dataValidation>
    <dataValidation type="list" allowBlank="1" showInputMessage="1" showErrorMessage="1" sqref="C16" xr:uid="{D9D2C184-3E71-435B-B05F-50E4D0265B71}">
      <formula1>INDIRECT(  IF($C$10=$K$17,"_6次",  IF($C$10=$K$18,"_7次",  IF(OR($C$10=$K$19,$C$10=$K$20),"_8_9次","")  )))</formula1>
    </dataValidation>
    <dataValidation type="list" allowBlank="1" showInputMessage="1" showErrorMessage="1" sqref="C10:D10" xr:uid="{F46B9ACC-13D9-4F01-B6CF-D69C33ECB509}">
      <formula1>$K$17:$K$20</formula1>
    </dataValidation>
    <dataValidation type="decimal" allowBlank="1" showInputMessage="1" showErrorMessage="1" error="半角数字で入力してください。" sqref="C44:D53 C56:D56 C97:D99 C104:D104 C107:D107 C112:D118 C125:D135 C176:D177 C170:D171 C163:D164" xr:uid="{E96A0B3B-B176-4CA7-ABD6-18DB98F8C8F8}">
      <formula1>-1E+99</formula1>
      <formula2>1E+99</formula2>
    </dataValidation>
    <dataValidation type="decimal" allowBlank="1" showInputMessage="1" showErrorMessage="1" sqref="C61:C74" xr:uid="{3AB42ED7-BB20-4AB7-881B-2B45EEC33B21}">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41884F6F-6912-4BEC-8BAB-C794F17ABA1A}">
      <formula1>0.1</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48F5D-22E3-4E13-A406-922C4C07FE00}">
  <sheetPr>
    <tabColor rgb="FFFFFF09"/>
  </sheetPr>
  <dimension ref="A1:S179"/>
  <sheetViews>
    <sheetView showGridLines="0" view="pageBreakPreview" zoomScaleNormal="85" zoomScaleSheetLayoutView="100" workbookViewId="0">
      <pane ySplit="6" topLeftCell="A7" activePane="bottomLeft" state="frozen"/>
      <selection activeCell="C14" sqref="C14"/>
      <selection pane="bottomLeft" activeCell="C14" sqref="C14"/>
    </sheetView>
  </sheetViews>
  <sheetFormatPr defaultRowHeight="24.95" customHeight="1" x14ac:dyDescent="0.4"/>
  <cols>
    <col min="1" max="1" width="3" style="206" customWidth="1"/>
    <col min="2" max="4" width="30.625" style="206" customWidth="1"/>
    <col min="5" max="5" width="8.625" style="206" customWidth="1"/>
    <col min="6" max="6" width="22.625" style="206" customWidth="1"/>
    <col min="7" max="7" width="8.625" style="206" customWidth="1"/>
    <col min="8" max="8" width="22.625" style="206" customWidth="1"/>
    <col min="9" max="9" width="14" style="206" customWidth="1"/>
    <col min="10" max="10" width="9" style="206" bestFit="1"/>
    <col min="11" max="11" width="8" style="206" hidden="1" customWidth="1"/>
    <col min="12" max="18" width="9" style="206" hidden="1" customWidth="1"/>
    <col min="19" max="19" width="0" style="206" hidden="1" customWidth="1"/>
    <col min="20" max="16384" width="9" style="206"/>
  </cols>
  <sheetData>
    <row r="1" spans="1:13" ht="24.95" customHeight="1" x14ac:dyDescent="0.4">
      <c r="A1" s="39" t="str">
        <f>+'【個人】1回目＞計算用シート'!A1</f>
        <v>【経営革新｜個人事業主用】(6次・7次・8次・9次公募) 事業化状況報告用 計算シート v1.2</v>
      </c>
      <c r="G1" s="239" t="str">
        <f>+IF(COUNTIF(I2:I5,"未入力あり")&gt;0,"※未入力の項目があります","")</f>
        <v>※未入力の項目があります</v>
      </c>
      <c r="H1" s="240"/>
      <c r="I1" s="240"/>
    </row>
    <row r="2" spans="1:13" ht="24.95" customHeight="1" x14ac:dyDescent="0.4">
      <c r="B2" s="211" t="s">
        <v>39</v>
      </c>
      <c r="G2" s="241" t="s">
        <v>40</v>
      </c>
      <c r="H2" s="242"/>
      <c r="I2" s="243" t="str">
        <f>+I7</f>
        <v>未入力あり</v>
      </c>
    </row>
    <row r="3" spans="1:13" ht="24.95" customHeight="1" x14ac:dyDescent="0.4">
      <c r="B3" s="206" t="s">
        <v>41</v>
      </c>
      <c r="G3" s="241" t="s">
        <v>42</v>
      </c>
      <c r="H3" s="242"/>
      <c r="I3" s="243" t="str">
        <f>+I24</f>
        <v>未入力あり</v>
      </c>
    </row>
    <row r="4" spans="1:13" ht="24.95" customHeight="1" x14ac:dyDescent="0.4">
      <c r="B4" s="244" t="s">
        <v>43</v>
      </c>
      <c r="G4" s="241" t="s">
        <v>44</v>
      </c>
      <c r="H4" s="242"/>
      <c r="I4" s="243" t="str">
        <f>+I93</f>
        <v>未入力あり</v>
      </c>
    </row>
    <row r="5" spans="1:13" ht="24.95" customHeight="1" x14ac:dyDescent="0.4">
      <c r="B5" s="245" t="s">
        <v>45</v>
      </c>
      <c r="D5" s="246"/>
      <c r="F5" s="246"/>
      <c r="G5" s="241" t="s">
        <v>46</v>
      </c>
      <c r="H5" s="242"/>
      <c r="I5" s="243" t="str" cm="1">
        <f t="array" ref="I5">+IFERROR(IF(C16="該当なし","ー",_xlfn.IFS(OR(C16=L21,C16=L26),O162,AND(C10=K19,C16=L25),Q161,AND(C10=K19,C16=L27),Q163,AND(C10=K20,C16=L25),R161,AND(C10=K20,C16=L27),R163)),"ー")</f>
        <v>ー</v>
      </c>
    </row>
    <row r="6" spans="1:13" ht="24.95" customHeight="1" x14ac:dyDescent="0.4">
      <c r="B6" s="247" t="s">
        <v>47</v>
      </c>
    </row>
    <row r="7" spans="1:13" ht="24.95" customHeight="1" x14ac:dyDescent="0.4">
      <c r="B7" s="248" t="s">
        <v>40</v>
      </c>
      <c r="C7" s="48"/>
      <c r="D7" s="48"/>
      <c r="E7" s="48"/>
      <c r="F7" s="48"/>
      <c r="G7" s="48"/>
      <c r="H7" s="48"/>
      <c r="I7" s="249" t="str">
        <f>+IF(COUNTBLANK(C10:C16)+COUNTBLANK(C18:C19)&gt;0,"未入力あり","入力完了")</f>
        <v>未入力あり</v>
      </c>
    </row>
    <row r="8" spans="1:13" ht="24.95" customHeight="1" x14ac:dyDescent="0.4">
      <c r="B8" s="211" t="s">
        <v>48</v>
      </c>
    </row>
    <row r="9" spans="1:13" ht="24.95" customHeight="1" x14ac:dyDescent="0.4">
      <c r="B9" t="s">
        <v>49</v>
      </c>
      <c r="C9"/>
      <c r="D9"/>
      <c r="E9"/>
      <c r="F9"/>
      <c r="G9"/>
      <c r="H9"/>
      <c r="K9" s="206" t="s">
        <v>50</v>
      </c>
    </row>
    <row r="10" spans="1:13" ht="24.95" customHeight="1" x14ac:dyDescent="0.4">
      <c r="B10" s="250" t="s">
        <v>51</v>
      </c>
      <c r="C10" s="452">
        <f>+'【個人】1回目＞計算用シート'!C10</f>
        <v>0</v>
      </c>
      <c r="D10" s="453"/>
      <c r="E10" s="50" t="s">
        <v>52</v>
      </c>
      <c r="F10" s="50"/>
      <c r="G10" s="244"/>
      <c r="K10" s="206" t="s">
        <v>53</v>
      </c>
    </row>
    <row r="11" spans="1:13" ht="24.95" customHeight="1" x14ac:dyDescent="0.4">
      <c r="B11" s="250" t="s">
        <v>54</v>
      </c>
      <c r="C11" s="452">
        <f>+'【個人】1回目＞計算用シート'!C11</f>
        <v>0</v>
      </c>
      <c r="D11" s="454"/>
      <c r="E11" s="206" t="s">
        <v>55</v>
      </c>
      <c r="K11" s="206" t="s">
        <v>56</v>
      </c>
    </row>
    <row r="12" spans="1:13" ht="24.95" customHeight="1" x14ac:dyDescent="0.4">
      <c r="B12" s="250" t="s">
        <v>57</v>
      </c>
      <c r="C12" s="251">
        <f>+'【個人】1回目＞計算用シート'!C12</f>
        <v>0</v>
      </c>
      <c r="D12" t="s">
        <v>58</v>
      </c>
      <c r="K12" s="206" t="s">
        <v>59</v>
      </c>
    </row>
    <row r="13" spans="1:13" ht="24.75" customHeight="1" x14ac:dyDescent="0.4">
      <c r="B13" s="250" t="s">
        <v>60</v>
      </c>
      <c r="C13" s="252">
        <f>+'【個人】1回目＞計算用シート'!C13</f>
        <v>0</v>
      </c>
      <c r="D13" s="252" t="str">
        <f>IFERROR(VLOOKUP($C$10,'データ用 '!$B2:$C14,2,FALSE),"")</f>
        <v/>
      </c>
      <c r="E13" s="206" t="s">
        <v>61</v>
      </c>
      <c r="F13"/>
      <c r="K13" s="206" t="s">
        <v>62</v>
      </c>
    </row>
    <row r="14" spans="1:13" ht="24.95" customHeight="1" x14ac:dyDescent="0.4">
      <c r="B14" s="250" t="s">
        <v>63</v>
      </c>
      <c r="C14" s="253"/>
      <c r="D14" s="254" t="s">
        <v>64</v>
      </c>
      <c r="E14"/>
      <c r="F14"/>
      <c r="G14"/>
      <c r="H14"/>
      <c r="K14" s="206" t="s">
        <v>65</v>
      </c>
    </row>
    <row r="15" spans="1:13" ht="24.95" customHeight="1" x14ac:dyDescent="0.4">
      <c r="B15" s="250" t="s">
        <v>66</v>
      </c>
      <c r="C15" s="208"/>
      <c r="D15" s="254" t="s">
        <v>67</v>
      </c>
      <c r="E15"/>
      <c r="F15"/>
      <c r="G15"/>
      <c r="H15"/>
      <c r="K15" s="206" t="s">
        <v>68</v>
      </c>
    </row>
    <row r="16" spans="1:13" ht="24.95" customHeight="1" x14ac:dyDescent="0.4">
      <c r="B16" s="250" t="s">
        <v>69</v>
      </c>
      <c r="C16" s="255">
        <f>+'【個人】1回目＞計算用シート'!C16</f>
        <v>0</v>
      </c>
      <c r="D16" t="s">
        <v>70</v>
      </c>
      <c r="E16"/>
      <c r="F16"/>
      <c r="G16"/>
      <c r="H16"/>
      <c r="I16"/>
      <c r="J16"/>
      <c r="K16" s="206" t="s">
        <v>71</v>
      </c>
      <c r="L16"/>
      <c r="M16"/>
    </row>
    <row r="17" spans="2:13" ht="24.75" customHeight="1" x14ac:dyDescent="0.4">
      <c r="B17" s="256" t="s">
        <v>72</v>
      </c>
      <c r="C17"/>
      <c r="D17"/>
      <c r="E17"/>
      <c r="F17"/>
      <c r="G17"/>
      <c r="H17"/>
      <c r="I17"/>
      <c r="J17"/>
      <c r="K17" t="s">
        <v>73</v>
      </c>
      <c r="L17"/>
      <c r="M17"/>
    </row>
    <row r="18" spans="2:13" ht="24.75" customHeight="1" x14ac:dyDescent="0.4">
      <c r="B18" s="250" t="s">
        <v>74</v>
      </c>
      <c r="C18" s="412">
        <f>+'【個人】1回目＞計算用シート'!C18</f>
        <v>0</v>
      </c>
      <c r="D18" s="413"/>
      <c r="E18" s="413"/>
      <c r="F18" s="413"/>
      <c r="G18" s="413"/>
      <c r="H18" s="414"/>
      <c r="I18"/>
      <c r="J18"/>
      <c r="K18" t="s">
        <v>75</v>
      </c>
      <c r="L18"/>
      <c r="M18"/>
    </row>
    <row r="19" spans="2:13" ht="24.75" customHeight="1" x14ac:dyDescent="0.4">
      <c r="B19" s="455" t="s">
        <v>76</v>
      </c>
      <c r="C19" s="415">
        <f>+'【個人】1回目＞計算用シート'!C19</f>
        <v>0</v>
      </c>
      <c r="D19" s="416"/>
      <c r="E19" s="416"/>
      <c r="F19" s="416"/>
      <c r="G19" s="416"/>
      <c r="H19" s="417"/>
      <c r="I19"/>
      <c r="J19"/>
      <c r="K19" t="s">
        <v>77</v>
      </c>
      <c r="L19"/>
      <c r="M19"/>
    </row>
    <row r="20" spans="2:13" ht="24.75" customHeight="1" x14ac:dyDescent="0.4">
      <c r="B20" s="456"/>
      <c r="C20" s="418"/>
      <c r="D20" s="419"/>
      <c r="E20" s="419"/>
      <c r="F20" s="419"/>
      <c r="G20" s="419"/>
      <c r="H20" s="420"/>
      <c r="I20"/>
      <c r="J20"/>
      <c r="K20" t="s">
        <v>78</v>
      </c>
      <c r="L20"/>
      <c r="M20"/>
    </row>
    <row r="21" spans="2:13" ht="24.75" customHeight="1" x14ac:dyDescent="0.4">
      <c r="B21" s="456"/>
      <c r="C21" s="418"/>
      <c r="D21" s="419"/>
      <c r="E21" s="419"/>
      <c r="F21" s="419"/>
      <c r="G21" s="419"/>
      <c r="H21" s="420"/>
      <c r="I21"/>
      <c r="J21"/>
      <c r="K21" t="s">
        <v>79</v>
      </c>
      <c r="L21" t="s">
        <v>80</v>
      </c>
      <c r="M21"/>
    </row>
    <row r="22" spans="2:13" ht="24.75" customHeight="1" x14ac:dyDescent="0.4">
      <c r="B22" s="457"/>
      <c r="C22" s="421"/>
      <c r="D22" s="422"/>
      <c r="E22" s="422"/>
      <c r="F22" s="422"/>
      <c r="G22" s="422"/>
      <c r="H22" s="423"/>
      <c r="I22"/>
      <c r="J22"/>
      <c r="L22" s="206" t="s">
        <v>81</v>
      </c>
      <c r="M22"/>
    </row>
    <row r="23" spans="2:13" ht="24.75" customHeight="1" x14ac:dyDescent="0.4">
      <c r="I23"/>
      <c r="J23"/>
      <c r="K23" t="s">
        <v>82</v>
      </c>
      <c r="L23" t="s">
        <v>80</v>
      </c>
      <c r="M23"/>
    </row>
    <row r="24" spans="2:13" ht="24.95" customHeight="1" x14ac:dyDescent="0.4">
      <c r="B24" s="248" t="s">
        <v>83</v>
      </c>
      <c r="C24" s="48"/>
      <c r="D24" s="48"/>
      <c r="E24" s="48"/>
      <c r="F24" s="48"/>
      <c r="G24" s="48"/>
      <c r="H24" s="48"/>
      <c r="I24" s="220" t="str">
        <f>+IF(COUNTBLANK(B27)+COUNTBLANK(C44:D53)+COUNTBLANK(C56:D56)+COUNTBLANK(C67:C68)+COUNTBLANK(C70:C71)+COUNTBLANK(C73:C74)&gt;0,"未入力あり","入力完了")</f>
        <v>未入力あり</v>
      </c>
      <c r="J24"/>
      <c r="L24" t="s">
        <v>81</v>
      </c>
      <c r="M24"/>
    </row>
    <row r="25" spans="2:13" ht="24.75" customHeight="1" x14ac:dyDescent="0.4">
      <c r="B25" s="211" t="s">
        <v>84</v>
      </c>
      <c r="C25"/>
      <c r="D25"/>
      <c r="E25"/>
      <c r="F25"/>
      <c r="G25"/>
      <c r="H25"/>
      <c r="I25"/>
      <c r="J25"/>
      <c r="K25" t="s">
        <v>85</v>
      </c>
      <c r="L25" t="s">
        <v>86</v>
      </c>
      <c r="M25"/>
    </row>
    <row r="26" spans="2:13" ht="24.75" customHeight="1" x14ac:dyDescent="0.4">
      <c r="B26" s="206" t="s">
        <v>87</v>
      </c>
      <c r="C26"/>
      <c r="D26"/>
      <c r="E26"/>
      <c r="F26"/>
      <c r="G26"/>
      <c r="H26"/>
      <c r="I26"/>
      <c r="J26"/>
      <c r="K26"/>
      <c r="L26" t="s">
        <v>88</v>
      </c>
      <c r="M26"/>
    </row>
    <row r="27" spans="2:13" ht="24.75" customHeight="1" x14ac:dyDescent="0.4">
      <c r="B27" s="451"/>
      <c r="C27" s="363"/>
      <c r="D27" s="363"/>
      <c r="E27" s="363"/>
      <c r="F27" s="363"/>
      <c r="G27" s="363"/>
      <c r="H27" s="364"/>
      <c r="I27"/>
      <c r="J27"/>
      <c r="K27"/>
      <c r="L27" t="s">
        <v>89</v>
      </c>
      <c r="M27"/>
    </row>
    <row r="28" spans="2:13" ht="24.75" customHeight="1" x14ac:dyDescent="0.4">
      <c r="B28" s="365"/>
      <c r="C28" s="366"/>
      <c r="D28" s="366"/>
      <c r="E28" s="366"/>
      <c r="F28" s="366"/>
      <c r="G28" s="366"/>
      <c r="H28" s="367"/>
      <c r="I28"/>
      <c r="J28"/>
      <c r="K28"/>
      <c r="L28" t="s">
        <v>81</v>
      </c>
      <c r="M28"/>
    </row>
    <row r="29" spans="2:13" ht="24.75" customHeight="1" x14ac:dyDescent="0.4">
      <c r="B29" s="365"/>
      <c r="C29" s="366"/>
      <c r="D29" s="366"/>
      <c r="E29" s="366"/>
      <c r="F29" s="366"/>
      <c r="G29" s="366"/>
      <c r="H29" s="367"/>
      <c r="I29"/>
      <c r="J29"/>
      <c r="K29"/>
      <c r="L29"/>
      <c r="M29"/>
    </row>
    <row r="30" spans="2:13" ht="24.75" customHeight="1" x14ac:dyDescent="0.4">
      <c r="B30" s="365"/>
      <c r="C30" s="366"/>
      <c r="D30" s="366"/>
      <c r="E30" s="366"/>
      <c r="F30" s="366"/>
      <c r="G30" s="366"/>
      <c r="H30" s="367"/>
      <c r="I30"/>
      <c r="J30"/>
      <c r="K30"/>
      <c r="L30"/>
      <c r="M30"/>
    </row>
    <row r="31" spans="2:13" ht="24.75" customHeight="1" x14ac:dyDescent="0.4">
      <c r="B31" s="365"/>
      <c r="C31" s="366"/>
      <c r="D31" s="366"/>
      <c r="E31" s="366"/>
      <c r="F31" s="366"/>
      <c r="G31" s="366"/>
      <c r="H31" s="367"/>
      <c r="I31"/>
      <c r="J31"/>
      <c r="K31"/>
      <c r="L31"/>
      <c r="M31"/>
    </row>
    <row r="32" spans="2:13" ht="24.75" customHeight="1" x14ac:dyDescent="0.4">
      <c r="B32" s="365"/>
      <c r="C32" s="366"/>
      <c r="D32" s="366"/>
      <c r="E32" s="366"/>
      <c r="F32" s="366"/>
      <c r="G32" s="366"/>
      <c r="H32" s="367"/>
      <c r="I32"/>
      <c r="J32"/>
      <c r="K32"/>
      <c r="L32"/>
      <c r="M32"/>
    </row>
    <row r="33" spans="2:13" ht="24.75" customHeight="1" x14ac:dyDescent="0.4">
      <c r="B33" s="365"/>
      <c r="C33" s="366"/>
      <c r="D33" s="366"/>
      <c r="E33" s="366"/>
      <c r="F33" s="366"/>
      <c r="G33" s="366"/>
      <c r="H33" s="367"/>
      <c r="I33"/>
      <c r="J33"/>
      <c r="K33"/>
      <c r="L33"/>
      <c r="M33"/>
    </row>
    <row r="34" spans="2:13" ht="24.75" customHeight="1" x14ac:dyDescent="0.4">
      <c r="B34" s="365"/>
      <c r="C34" s="366"/>
      <c r="D34" s="366"/>
      <c r="E34" s="366"/>
      <c r="F34" s="366"/>
      <c r="G34" s="366"/>
      <c r="H34" s="367"/>
      <c r="I34"/>
      <c r="J34"/>
      <c r="K34"/>
      <c r="L34"/>
      <c r="M34"/>
    </row>
    <row r="35" spans="2:13" ht="24.75" customHeight="1" x14ac:dyDescent="0.4">
      <c r="B35" s="368"/>
      <c r="C35" s="369"/>
      <c r="D35" s="369"/>
      <c r="E35" s="369"/>
      <c r="F35" s="369"/>
      <c r="G35" s="369"/>
      <c r="H35" s="370"/>
      <c r="I35"/>
      <c r="J35"/>
      <c r="K35"/>
      <c r="L35"/>
      <c r="M35"/>
    </row>
    <row r="36" spans="2:13" ht="24.75" customHeight="1" x14ac:dyDescent="0.4">
      <c r="B36" s="257"/>
      <c r="C36"/>
      <c r="D36"/>
      <c r="E36"/>
      <c r="F36"/>
      <c r="G36"/>
      <c r="H36"/>
      <c r="I36"/>
      <c r="J36"/>
      <c r="K36"/>
      <c r="L36"/>
      <c r="M36"/>
    </row>
    <row r="37" spans="2:13" ht="24.95" customHeight="1" x14ac:dyDescent="0.4">
      <c r="B37" s="211" t="s">
        <v>90</v>
      </c>
      <c r="C37"/>
      <c r="D37"/>
      <c r="E37"/>
      <c r="F37"/>
      <c r="G37"/>
      <c r="H37"/>
      <c r="I37"/>
      <c r="J37"/>
      <c r="K37"/>
      <c r="L37"/>
      <c r="M37"/>
    </row>
    <row r="38" spans="2:13" ht="24.95" customHeight="1" x14ac:dyDescent="0.4">
      <c r="B38" s="373" t="s">
        <v>91</v>
      </c>
      <c r="C38" s="373"/>
      <c r="D38" s="373"/>
      <c r="E38" s="373"/>
      <c r="F38" s="373"/>
      <c r="G38" s="373"/>
      <c r="H38" s="373"/>
      <c r="I38"/>
      <c r="J38"/>
      <c r="K38"/>
      <c r="L38"/>
      <c r="M38"/>
    </row>
    <row r="39" spans="2:13" ht="24.95" customHeight="1" x14ac:dyDescent="0.4">
      <c r="B39" s="374" t="s">
        <v>92</v>
      </c>
      <c r="C39" s="373"/>
      <c r="D39" s="373"/>
      <c r="E39" s="373"/>
      <c r="F39" s="373"/>
      <c r="G39" s="373"/>
      <c r="H39" s="373"/>
    </row>
    <row r="40" spans="2:13" ht="24.95" customHeight="1" x14ac:dyDescent="0.4">
      <c r="B40" s="375" t="s">
        <v>246</v>
      </c>
      <c r="C40" s="376"/>
      <c r="D40" s="376"/>
      <c r="E40" s="376"/>
      <c r="F40" s="376"/>
      <c r="G40" s="376"/>
      <c r="H40" s="376"/>
    </row>
    <row r="41" spans="2:13" ht="24.95" customHeight="1" x14ac:dyDescent="0.4">
      <c r="B41" s="440" t="s">
        <v>94</v>
      </c>
      <c r="C41" s="443" t="s">
        <v>95</v>
      </c>
      <c r="D41" s="446" t="s">
        <v>96</v>
      </c>
      <c r="E41" s="446"/>
      <c r="F41" s="446"/>
      <c r="G41" s="446"/>
      <c r="H41" s="446"/>
    </row>
    <row r="42" spans="2:13" ht="24.95" customHeight="1" x14ac:dyDescent="0.4">
      <c r="B42" s="441"/>
      <c r="C42" s="444"/>
      <c r="D42" s="447" t="s">
        <v>97</v>
      </c>
      <c r="E42" s="448" t="s">
        <v>98</v>
      </c>
      <c r="F42" s="449"/>
      <c r="G42" s="449"/>
      <c r="H42" s="450"/>
    </row>
    <row r="43" spans="2:13" ht="24.95" customHeight="1" x14ac:dyDescent="0.4">
      <c r="B43" s="442"/>
      <c r="C43" s="445"/>
      <c r="D43" s="380"/>
      <c r="E43" s="258" t="s">
        <v>99</v>
      </c>
      <c r="F43" s="259"/>
      <c r="G43" s="258" t="s">
        <v>99</v>
      </c>
      <c r="H43" s="259"/>
    </row>
    <row r="44" spans="2:13" ht="24.95" customHeight="1" x14ac:dyDescent="0.4">
      <c r="B44" s="260" t="s">
        <v>100</v>
      </c>
      <c r="C44" s="261"/>
      <c r="D44" s="261"/>
      <c r="E44" s="429"/>
      <c r="F44" s="384"/>
      <c r="G44" s="430"/>
      <c r="H44" s="384"/>
    </row>
    <row r="45" spans="2:13" ht="24.95" customHeight="1" x14ac:dyDescent="0.4">
      <c r="B45" s="260" t="s">
        <v>101</v>
      </c>
      <c r="C45" s="261"/>
      <c r="D45" s="261"/>
      <c r="E45" s="429"/>
      <c r="F45" s="384"/>
      <c r="G45" s="430"/>
      <c r="H45" s="384"/>
    </row>
    <row r="46" spans="2:13" ht="24.95" customHeight="1" x14ac:dyDescent="0.4">
      <c r="B46" s="260" t="s">
        <v>102</v>
      </c>
      <c r="C46" s="262">
        <f>C44-C45</f>
        <v>0</v>
      </c>
      <c r="D46" s="262">
        <f>D44-D45</f>
        <v>0</v>
      </c>
      <c r="E46" s="431">
        <f>E44-E45</f>
        <v>0</v>
      </c>
      <c r="F46" s="432"/>
      <c r="G46" s="433">
        <f>G44-G45</f>
        <v>0</v>
      </c>
      <c r="H46" s="432"/>
    </row>
    <row r="47" spans="2:13" ht="24.95" customHeight="1" x14ac:dyDescent="0.4">
      <c r="B47" s="260" t="s">
        <v>103</v>
      </c>
      <c r="C47" s="261"/>
      <c r="D47" s="261"/>
      <c r="E47" s="429"/>
      <c r="F47" s="384"/>
      <c r="G47" s="430"/>
      <c r="H47" s="384"/>
    </row>
    <row r="48" spans="2:13" ht="24.95" customHeight="1" x14ac:dyDescent="0.4">
      <c r="B48" s="260" t="s">
        <v>104</v>
      </c>
      <c r="C48" s="262">
        <f>C46-C47</f>
        <v>0</v>
      </c>
      <c r="D48" s="262">
        <f>D46-D47</f>
        <v>0</v>
      </c>
      <c r="E48" s="431">
        <f>E46-E47</f>
        <v>0</v>
      </c>
      <c r="F48" s="394"/>
      <c r="G48" s="433">
        <f>G46-G47</f>
        <v>0</v>
      </c>
      <c r="H48" s="432"/>
    </row>
    <row r="49" spans="2:8" ht="24.95" customHeight="1" x14ac:dyDescent="0.4">
      <c r="B49" s="260" t="s">
        <v>105</v>
      </c>
      <c r="C49" s="261"/>
      <c r="D49" s="261"/>
      <c r="E49" s="429"/>
      <c r="F49" s="384"/>
      <c r="G49" s="430"/>
      <c r="H49" s="384"/>
    </row>
    <row r="50" spans="2:8" ht="24.95" customHeight="1" x14ac:dyDescent="0.4">
      <c r="B50" s="260" t="s">
        <v>106</v>
      </c>
      <c r="C50" s="261"/>
      <c r="D50" s="261"/>
      <c r="E50" s="429"/>
      <c r="F50" s="384"/>
      <c r="G50" s="430"/>
      <c r="H50" s="384"/>
    </row>
    <row r="51" spans="2:8" ht="24.95" customHeight="1" x14ac:dyDescent="0.4">
      <c r="B51" s="263" t="s">
        <v>107</v>
      </c>
      <c r="C51" s="262">
        <f>C48+C49-C50</f>
        <v>0</v>
      </c>
      <c r="D51" s="262">
        <f>D48+D49-D50</f>
        <v>0</v>
      </c>
      <c r="E51" s="431">
        <f>E48+E49-E50</f>
        <v>0</v>
      </c>
      <c r="F51" s="432"/>
      <c r="G51" s="433">
        <f>G48+G49-G50</f>
        <v>0</v>
      </c>
      <c r="H51" s="432"/>
    </row>
    <row r="52" spans="2:8" ht="24.95" customHeight="1" x14ac:dyDescent="0.4">
      <c r="B52" s="260" t="s">
        <v>108</v>
      </c>
      <c r="C52" s="264"/>
      <c r="D52" s="264"/>
      <c r="E52" s="430"/>
      <c r="F52" s="384"/>
      <c r="G52" s="430"/>
      <c r="H52" s="384"/>
    </row>
    <row r="53" spans="2:8" ht="24.95" customHeight="1" x14ac:dyDescent="0.4">
      <c r="B53" s="260" t="s">
        <v>109</v>
      </c>
      <c r="C53" s="262">
        <f>C51-C52</f>
        <v>0</v>
      </c>
      <c r="D53" s="262">
        <f>D51-D52</f>
        <v>0</v>
      </c>
      <c r="E53" s="433">
        <f>E51-E52</f>
        <v>0</v>
      </c>
      <c r="F53" s="394"/>
      <c r="G53" s="433">
        <f>G51-G52</f>
        <v>0</v>
      </c>
      <c r="H53" s="394"/>
    </row>
    <row r="54" spans="2:8" ht="24.95" customHeight="1" x14ac:dyDescent="0.4">
      <c r="B54" s="206" t="s">
        <v>271</v>
      </c>
    </row>
    <row r="55" spans="2:8" ht="24.95" customHeight="1" x14ac:dyDescent="0.4">
      <c r="B55" s="265"/>
      <c r="C55" s="266" t="s">
        <v>110</v>
      </c>
      <c r="D55" s="266" t="s">
        <v>97</v>
      </c>
      <c r="E55" s="434" t="s">
        <v>111</v>
      </c>
      <c r="F55" s="435"/>
      <c r="G55" s="435"/>
      <c r="H55" s="436"/>
    </row>
    <row r="56" spans="2:8" ht="24.95" customHeight="1" x14ac:dyDescent="0.4">
      <c r="B56" s="267" t="s">
        <v>112</v>
      </c>
      <c r="C56" s="268"/>
      <c r="D56" s="268"/>
      <c r="E56" s="437">
        <f>C56-D56</f>
        <v>0</v>
      </c>
      <c r="F56" s="438"/>
      <c r="G56" s="438"/>
      <c r="H56" s="439"/>
    </row>
    <row r="58" spans="2:8" ht="24.95" customHeight="1" x14ac:dyDescent="0.4">
      <c r="B58" s="211" t="s">
        <v>113</v>
      </c>
    </row>
    <row r="59" spans="2:8" ht="24.95" customHeight="1" x14ac:dyDescent="0.4">
      <c r="B59" s="206" t="s">
        <v>114</v>
      </c>
    </row>
    <row r="60" spans="2:8" ht="24.95" customHeight="1" x14ac:dyDescent="0.4">
      <c r="B60" s="269" t="s">
        <v>115</v>
      </c>
      <c r="C60" s="269"/>
    </row>
    <row r="61" spans="2:8" ht="24.95" customHeight="1" x14ac:dyDescent="0.4">
      <c r="B61" s="60" t="s">
        <v>116</v>
      </c>
      <c r="C61" s="23">
        <f>D44</f>
        <v>0</v>
      </c>
      <c r="D61" s="257" t="s">
        <v>117</v>
      </c>
      <c r="E61" s="257"/>
      <c r="F61" s="257"/>
      <c r="G61" s="257"/>
      <c r="H61" s="257"/>
    </row>
    <row r="62" spans="2:8" ht="24.95" customHeight="1" x14ac:dyDescent="0.4">
      <c r="B62" s="60" t="s">
        <v>118</v>
      </c>
      <c r="C62" s="23">
        <f>D45</f>
        <v>0</v>
      </c>
      <c r="D62" s="257"/>
      <c r="E62" s="257"/>
      <c r="F62" s="257"/>
      <c r="G62" s="257"/>
      <c r="H62" s="257"/>
    </row>
    <row r="63" spans="2:8" ht="24.95" customHeight="1" x14ac:dyDescent="0.4">
      <c r="B63" s="60" t="s">
        <v>119</v>
      </c>
      <c r="C63" s="23">
        <f>D47</f>
        <v>0</v>
      </c>
      <c r="D63" s="257"/>
      <c r="E63" s="257"/>
      <c r="F63" s="257"/>
      <c r="G63" s="257"/>
      <c r="H63" s="257"/>
    </row>
    <row r="64" spans="2:8" ht="24.95" customHeight="1" x14ac:dyDescent="0.4">
      <c r="B64" s="60" t="s">
        <v>120</v>
      </c>
      <c r="C64" s="23">
        <f>D50</f>
        <v>0</v>
      </c>
      <c r="D64" s="257"/>
      <c r="E64" s="257"/>
      <c r="F64" s="257"/>
      <c r="G64" s="257"/>
      <c r="H64" s="257"/>
    </row>
    <row r="65" spans="2:8" ht="24.95" customHeight="1" x14ac:dyDescent="0.4">
      <c r="B65" s="60" t="s">
        <v>121</v>
      </c>
      <c r="C65" s="23">
        <f>D52</f>
        <v>0</v>
      </c>
      <c r="D65" s="257"/>
      <c r="E65" s="257"/>
      <c r="F65" s="257"/>
      <c r="G65" s="257"/>
      <c r="H65" s="257"/>
    </row>
    <row r="66" spans="2:8" ht="24.95" customHeight="1" x14ac:dyDescent="0.4">
      <c r="B66" s="93" t="s">
        <v>122</v>
      </c>
      <c r="C66" s="23">
        <f>D49</f>
        <v>0</v>
      </c>
      <c r="D66" s="257"/>
      <c r="E66" s="257"/>
      <c r="F66" s="257"/>
      <c r="G66" s="257"/>
      <c r="H66" s="257"/>
    </row>
    <row r="67" spans="2:8" ht="24.95" customHeight="1" x14ac:dyDescent="0.4">
      <c r="B67" s="60" t="s">
        <v>123</v>
      </c>
      <c r="C67" s="16"/>
      <c r="D67" s="257" t="s">
        <v>124</v>
      </c>
      <c r="E67" s="257"/>
      <c r="F67" s="257"/>
      <c r="G67" s="257"/>
      <c r="H67" s="257"/>
    </row>
    <row r="68" spans="2:8" ht="24.95" customHeight="1" x14ac:dyDescent="0.4">
      <c r="B68" s="60" t="s">
        <v>125</v>
      </c>
      <c r="C68" s="16"/>
      <c r="D68" s="257" t="s">
        <v>270</v>
      </c>
      <c r="E68" s="331"/>
      <c r="F68" s="331"/>
      <c r="G68" s="257"/>
      <c r="H68" s="257"/>
    </row>
    <row r="69" spans="2:8" ht="9.9499999999999993" customHeight="1" x14ac:dyDescent="0.4">
      <c r="B69" s="61"/>
      <c r="C69" s="62"/>
      <c r="D69" s="63"/>
      <c r="E69" s="63"/>
      <c r="F69" s="63"/>
      <c r="G69" s="257"/>
      <c r="H69" s="257"/>
    </row>
    <row r="70" spans="2:8" ht="24.95" customHeight="1" x14ac:dyDescent="0.4">
      <c r="B70" s="60" t="s">
        <v>126</v>
      </c>
      <c r="C70" s="23">
        <f>+'【個人】1回目＞計算用シート'!C70</f>
        <v>0</v>
      </c>
      <c r="D70" s="63"/>
      <c r="E70" s="257"/>
      <c r="F70" s="257"/>
      <c r="G70" s="257"/>
      <c r="H70" s="257"/>
    </row>
    <row r="71" spans="2:8" ht="24.95" customHeight="1" x14ac:dyDescent="0.4">
      <c r="B71" s="60" t="s">
        <v>128</v>
      </c>
      <c r="C71" s="23">
        <f>+'【個人】1回目＞計算用シート'!C71</f>
        <v>0</v>
      </c>
      <c r="D71" s="63"/>
      <c r="E71" s="257"/>
      <c r="F71" s="257"/>
      <c r="G71" s="257"/>
      <c r="H71" s="257"/>
    </row>
    <row r="72" spans="2:8" ht="9.9499999999999993" customHeight="1" x14ac:dyDescent="0.4">
      <c r="B72" s="61"/>
      <c r="C72" s="62"/>
      <c r="D72" s="63"/>
      <c r="E72" s="63"/>
      <c r="F72" s="63"/>
      <c r="G72" s="257"/>
      <c r="H72" s="257"/>
    </row>
    <row r="73" spans="2:8" ht="24.95" customHeight="1" x14ac:dyDescent="0.4">
      <c r="B73" s="60" t="s">
        <v>130</v>
      </c>
      <c r="C73" s="16"/>
      <c r="D73" s="63" t="s">
        <v>131</v>
      </c>
      <c r="E73" s="257"/>
      <c r="F73" s="257"/>
      <c r="G73" s="257"/>
      <c r="H73" s="257"/>
    </row>
    <row r="74" spans="2:8" ht="24.95" customHeight="1" x14ac:dyDescent="0.4">
      <c r="B74" s="60" t="s">
        <v>132</v>
      </c>
      <c r="C74" s="16"/>
      <c r="D74" s="63" t="s">
        <v>133</v>
      </c>
      <c r="E74" s="257"/>
      <c r="F74" s="257"/>
      <c r="G74" s="257"/>
      <c r="H74" s="257"/>
    </row>
    <row r="75" spans="2:8" ht="24.95" customHeight="1" x14ac:dyDescent="0.4">
      <c r="C75" s="270"/>
      <c r="D75" s="257" t="s">
        <v>134</v>
      </c>
      <c r="E75" s="257"/>
      <c r="F75" s="257"/>
      <c r="G75" s="257"/>
      <c r="H75" s="257"/>
    </row>
    <row r="76" spans="2:8" ht="24.95" customHeight="1" x14ac:dyDescent="0.4">
      <c r="B76" s="211" t="s">
        <v>135</v>
      </c>
      <c r="C76" s="270"/>
      <c r="D76" s="257"/>
      <c r="E76" s="257"/>
      <c r="F76" s="257"/>
      <c r="G76" s="257"/>
      <c r="H76" s="257"/>
    </row>
    <row r="77" spans="2:8" ht="24.95" customHeight="1" x14ac:dyDescent="0.4">
      <c r="B77" s="269" t="s">
        <v>115</v>
      </c>
      <c r="C77" s="271" t="s">
        <v>136</v>
      </c>
      <c r="D77" s="272" t="s">
        <v>137</v>
      </c>
      <c r="E77" s="257"/>
      <c r="F77" s="257"/>
      <c r="G77" s="257"/>
      <c r="H77" s="257"/>
    </row>
    <row r="78" spans="2:8" ht="24.95" customHeight="1" x14ac:dyDescent="0.4">
      <c r="B78" s="60" t="s">
        <v>138</v>
      </c>
      <c r="C78" s="273">
        <f>C44</f>
        <v>0</v>
      </c>
      <c r="D78" s="273">
        <f>D44</f>
        <v>0</v>
      </c>
      <c r="E78" s="257"/>
      <c r="F78" s="257"/>
      <c r="G78" s="257"/>
      <c r="H78" s="257"/>
    </row>
    <row r="79" spans="2:8" ht="24.95" customHeight="1" x14ac:dyDescent="0.4">
      <c r="B79" s="60" t="s">
        <v>139</v>
      </c>
      <c r="C79" s="273">
        <f>C46</f>
        <v>0</v>
      </c>
      <c r="D79" s="273">
        <f>D46</f>
        <v>0</v>
      </c>
      <c r="E79" s="257"/>
      <c r="F79" s="257"/>
      <c r="G79" s="257"/>
      <c r="H79" s="257"/>
    </row>
    <row r="80" spans="2:8" ht="24.95" customHeight="1" thickBot="1" x14ac:dyDescent="0.45">
      <c r="B80" s="274" t="s">
        <v>140</v>
      </c>
      <c r="C80" s="275">
        <f>C51</f>
        <v>0</v>
      </c>
      <c r="D80" s="69"/>
      <c r="E80" s="257"/>
      <c r="F80" s="257"/>
      <c r="G80" s="257"/>
      <c r="H80" s="257"/>
    </row>
    <row r="81" spans="2:10" ht="24.95" customHeight="1" x14ac:dyDescent="0.4">
      <c r="B81" s="276" t="s">
        <v>141</v>
      </c>
      <c r="C81" s="277">
        <f>C56</f>
        <v>0</v>
      </c>
      <c r="D81" s="277">
        <f>D56</f>
        <v>0</v>
      </c>
      <c r="E81" s="257"/>
      <c r="F81" s="257"/>
      <c r="G81" s="257"/>
      <c r="H81" s="257"/>
    </row>
    <row r="82" spans="2:10" ht="24.95" customHeight="1" x14ac:dyDescent="0.4">
      <c r="C82" s="270"/>
      <c r="D82" s="257"/>
      <c r="E82" s="257"/>
      <c r="F82" s="257"/>
      <c r="G82" s="257"/>
      <c r="H82" s="257"/>
    </row>
    <row r="83" spans="2:10" ht="24.95" customHeight="1" x14ac:dyDescent="0.4">
      <c r="B83" s="211" t="s">
        <v>142</v>
      </c>
      <c r="C83" s="278"/>
      <c r="D83" s="257"/>
      <c r="E83" s="257"/>
      <c r="F83" s="257"/>
      <c r="G83" s="257"/>
      <c r="H83" s="257"/>
    </row>
    <row r="84" spans="2:10" ht="24.95" customHeight="1" x14ac:dyDescent="0.4">
      <c r="B84" s="269" t="s">
        <v>115</v>
      </c>
      <c r="C84" s="279" t="s">
        <v>143</v>
      </c>
      <c r="D84" s="257"/>
      <c r="E84" s="257"/>
      <c r="F84" s="257"/>
      <c r="G84" s="257"/>
      <c r="H84" s="257"/>
    </row>
    <row r="85" spans="2:10" ht="24.95" customHeight="1" x14ac:dyDescent="0.4">
      <c r="B85" s="60" t="s">
        <v>144</v>
      </c>
      <c r="C85" s="280">
        <f>C70</f>
        <v>0</v>
      </c>
      <c r="D85" s="425" t="s">
        <v>145</v>
      </c>
      <c r="E85" s="426"/>
      <c r="F85" s="426"/>
      <c r="G85" s="426"/>
      <c r="H85" s="426"/>
      <c r="I85" s="426"/>
      <c r="J85" s="426"/>
    </row>
    <row r="86" spans="2:10" ht="24.95" customHeight="1" x14ac:dyDescent="0.4">
      <c r="B86" s="60" t="s">
        <v>146</v>
      </c>
      <c r="C86" s="280">
        <f>C61-C62-C63-C64-C64-C66-C67-C68</f>
        <v>0</v>
      </c>
      <c r="D86" s="425" t="s">
        <v>147</v>
      </c>
      <c r="E86" s="426"/>
      <c r="F86" s="426"/>
      <c r="G86" s="426"/>
      <c r="H86" s="426"/>
      <c r="I86" s="426"/>
      <c r="J86" s="426"/>
    </row>
    <row r="87" spans="2:10" ht="24.95" customHeight="1" x14ac:dyDescent="0.4">
      <c r="B87" s="60" t="s">
        <v>148</v>
      </c>
      <c r="C87" s="280">
        <f>C71</f>
        <v>0</v>
      </c>
      <c r="D87" s="425" t="s">
        <v>149</v>
      </c>
      <c r="E87" s="426"/>
      <c r="F87" s="426"/>
      <c r="G87" s="426"/>
      <c r="H87" s="426"/>
      <c r="I87" s="426"/>
      <c r="J87" s="426"/>
    </row>
    <row r="88" spans="2:10" ht="24.95" customHeight="1" x14ac:dyDescent="0.4">
      <c r="B88" s="60" t="s">
        <v>150</v>
      </c>
      <c r="C88" s="280">
        <f>C62+C63+C64+C65+C66+C67+C68</f>
        <v>0</v>
      </c>
      <c r="D88" s="281" t="s">
        <v>151</v>
      </c>
      <c r="E88" s="63"/>
      <c r="F88" s="63"/>
      <c r="G88" s="63"/>
      <c r="H88" s="63"/>
      <c r="I88" s="63"/>
      <c r="J88" s="63"/>
    </row>
    <row r="89" spans="2:10" ht="24.95" customHeight="1" x14ac:dyDescent="0.4">
      <c r="B89" s="60" t="s">
        <v>152</v>
      </c>
      <c r="C89" s="280">
        <f>IFERROR(INT(IF(((C86-C87)*C85/C88)&gt;=0,(C86-C87)*C85/C88,0)),IFERROR(INT(IF(((C86-C87)*C85/C88)&gt;=0,(C86-C87)*C85/C88,0)),0))</f>
        <v>0</v>
      </c>
      <c r="D89" s="425" t="s">
        <v>153</v>
      </c>
      <c r="E89" s="426"/>
      <c r="F89" s="426"/>
      <c r="G89" s="426"/>
      <c r="H89" s="426"/>
    </row>
    <row r="90" spans="2:10" ht="24.95" customHeight="1" thickBot="1" x14ac:dyDescent="0.45">
      <c r="B90" s="282" t="s">
        <v>154</v>
      </c>
      <c r="C90" s="283">
        <f>C73+C74</f>
        <v>0</v>
      </c>
      <c r="D90" s="425" t="s">
        <v>155</v>
      </c>
      <c r="E90" s="426"/>
      <c r="F90" s="426"/>
      <c r="G90" s="426"/>
      <c r="H90" s="426"/>
    </row>
    <row r="91" spans="2:10" ht="24.95" customHeight="1" thickTop="1" thickBot="1" x14ac:dyDescent="0.45">
      <c r="B91" s="284" t="s">
        <v>156</v>
      </c>
      <c r="C91" s="285">
        <f>INT(IF(C90=C85,0,IF(C89&gt;C85,C85-C90,MAX(C89-C90,0))))</f>
        <v>0</v>
      </c>
      <c r="D91" s="427" t="s">
        <v>157</v>
      </c>
      <c r="E91" s="426"/>
      <c r="F91" s="426"/>
      <c r="G91" s="426"/>
      <c r="H91" s="426"/>
    </row>
    <row r="92" spans="2:10" ht="24.95" customHeight="1" thickTop="1" x14ac:dyDescent="0.4"/>
    <row r="93" spans="2:10" ht="24.95" customHeight="1" x14ac:dyDescent="0.4">
      <c r="B93" s="248" t="s">
        <v>44</v>
      </c>
      <c r="C93" s="286"/>
      <c r="D93" s="286"/>
      <c r="E93" s="286"/>
      <c r="F93" s="286"/>
      <c r="G93" s="286"/>
      <c r="H93" s="286"/>
      <c r="I93" s="249" t="str">
        <f>+IF(COUNTBLANK(C97:D99)+COUNTBLANK(C107:D107)+COUNTBLANK(C104:D104)+COUNTBLANK(C112:D117)+COUNTBLANK(C125:D139)+COUNTBLANK(C146:D149)&gt;0,"未入力あり","入力完了")</f>
        <v>未入力あり</v>
      </c>
    </row>
    <row r="94" spans="2:10" ht="24.95" customHeight="1" x14ac:dyDescent="0.4">
      <c r="B94" s="206" t="s">
        <v>158</v>
      </c>
    </row>
    <row r="95" spans="2:10" ht="24.95" customHeight="1" x14ac:dyDescent="0.4">
      <c r="B95" s="78" t="s">
        <v>159</v>
      </c>
      <c r="C95" s="94" t="s">
        <v>247</v>
      </c>
      <c r="D95"/>
    </row>
    <row r="96" spans="2:10" ht="24.95" customHeight="1" x14ac:dyDescent="0.4">
      <c r="B96" s="96" t="s">
        <v>161</v>
      </c>
      <c r="C96" s="79" t="s">
        <v>110</v>
      </c>
      <c r="D96" s="79" t="s">
        <v>97</v>
      </c>
      <c r="E96" s="245"/>
      <c r="F96" s="245"/>
    </row>
    <row r="97" spans="2:6" ht="24.95" customHeight="1" x14ac:dyDescent="0.4">
      <c r="B97" s="60" t="s">
        <v>162</v>
      </c>
      <c r="C97" s="16"/>
      <c r="D97" s="16"/>
    </row>
    <row r="98" spans="2:6" ht="24.95" customHeight="1" x14ac:dyDescent="0.4">
      <c r="B98" s="60" t="s">
        <v>163</v>
      </c>
      <c r="C98" s="16"/>
      <c r="D98" s="16"/>
    </row>
    <row r="99" spans="2:6" ht="24.95" customHeight="1" thickBot="1" x14ac:dyDescent="0.45">
      <c r="B99" s="282" t="s">
        <v>164</v>
      </c>
      <c r="C99" s="287"/>
      <c r="D99" s="287"/>
    </row>
    <row r="100" spans="2:6" ht="24.95" customHeight="1" thickTop="1" x14ac:dyDescent="0.4">
      <c r="B100" s="288" t="s">
        <v>165</v>
      </c>
      <c r="C100" s="289">
        <f>SUM(C97:C99)</f>
        <v>0</v>
      </c>
      <c r="D100" s="289">
        <f>SUM(D97:D99)</f>
        <v>0</v>
      </c>
    </row>
    <row r="102" spans="2:6" ht="24.95" customHeight="1" x14ac:dyDescent="0.4">
      <c r="B102" s="78" t="s">
        <v>166</v>
      </c>
      <c r="C102" s="94" t="s">
        <v>247</v>
      </c>
      <c r="D102" s="6"/>
    </row>
    <row r="103" spans="2:6" ht="24.95" customHeight="1" x14ac:dyDescent="0.4">
      <c r="B103" s="96" t="s">
        <v>161</v>
      </c>
      <c r="C103" s="79" t="s">
        <v>110</v>
      </c>
      <c r="D103" s="79" t="s">
        <v>97</v>
      </c>
      <c r="E103" s="245"/>
      <c r="F103" s="245"/>
    </row>
    <row r="104" spans="2:6" ht="24.95" customHeight="1" x14ac:dyDescent="0.4">
      <c r="B104" s="290" t="s">
        <v>167</v>
      </c>
      <c r="C104" s="16"/>
      <c r="D104" s="16"/>
    </row>
    <row r="105" spans="2:6" ht="24.95" customHeight="1" x14ac:dyDescent="0.4">
      <c r="B105" s="291" t="s">
        <v>168</v>
      </c>
      <c r="C105" s="23">
        <f>C97</f>
        <v>0</v>
      </c>
      <c r="D105" s="23">
        <f>D97</f>
        <v>0</v>
      </c>
    </row>
    <row r="106" spans="2:6" ht="24.95" customHeight="1" x14ac:dyDescent="0.4">
      <c r="B106" s="291" t="s">
        <v>169</v>
      </c>
      <c r="C106" s="23">
        <f>C98</f>
        <v>0</v>
      </c>
      <c r="D106" s="23">
        <f>D98</f>
        <v>0</v>
      </c>
    </row>
    <row r="107" spans="2:6" ht="24.95" customHeight="1" thickBot="1" x14ac:dyDescent="0.45">
      <c r="B107" s="292" t="s">
        <v>170</v>
      </c>
      <c r="C107" s="101"/>
      <c r="D107" s="101"/>
    </row>
    <row r="108" spans="2:6" ht="24.95" customHeight="1" thickTop="1" x14ac:dyDescent="0.4">
      <c r="B108" s="293" t="s">
        <v>171</v>
      </c>
      <c r="C108" s="103">
        <f>SUM(C104:C107)</f>
        <v>0</v>
      </c>
      <c r="D108" s="103">
        <f>SUM(D104:D107)</f>
        <v>0</v>
      </c>
    </row>
    <row r="109" spans="2:6" ht="24.95" customHeight="1" x14ac:dyDescent="0.4">
      <c r="B109" s="108"/>
    </row>
    <row r="110" spans="2:6" ht="24.95" customHeight="1" x14ac:dyDescent="0.4">
      <c r="B110" s="78" t="s">
        <v>172</v>
      </c>
      <c r="C110" s="94" t="s">
        <v>247</v>
      </c>
      <c r="D110"/>
    </row>
    <row r="111" spans="2:6" ht="24.95" customHeight="1" x14ac:dyDescent="0.4">
      <c r="B111" s="294" t="s">
        <v>161</v>
      </c>
      <c r="C111" s="79" t="s">
        <v>110</v>
      </c>
      <c r="D111" s="79" t="s">
        <v>97</v>
      </c>
      <c r="E111" s="245"/>
      <c r="F111" s="245"/>
    </row>
    <row r="112" spans="2:6" ht="24.95" customHeight="1" x14ac:dyDescent="0.4">
      <c r="B112" s="290" t="s">
        <v>173</v>
      </c>
      <c r="C112" s="16"/>
      <c r="D112" s="16"/>
    </row>
    <row r="113" spans="2:10" ht="24.95" customHeight="1" x14ac:dyDescent="0.4">
      <c r="B113" s="290" t="s">
        <v>174</v>
      </c>
      <c r="C113" s="16"/>
      <c r="D113" s="16"/>
    </row>
    <row r="114" spans="2:10" ht="24.95" customHeight="1" x14ac:dyDescent="0.4">
      <c r="B114" s="290" t="s">
        <v>175</v>
      </c>
      <c r="C114" s="16"/>
      <c r="D114" s="16"/>
    </row>
    <row r="115" spans="2:10" ht="24.95" customHeight="1" thickBot="1" x14ac:dyDescent="0.45">
      <c r="B115" s="295" t="s">
        <v>176</v>
      </c>
      <c r="C115" s="287"/>
      <c r="D115" s="287"/>
    </row>
    <row r="116" spans="2:10" ht="24.95" customHeight="1" thickTop="1" thickBot="1" x14ac:dyDescent="0.45">
      <c r="B116" s="296" t="s">
        <v>177</v>
      </c>
      <c r="C116" s="297">
        <f>SUM(C112:C115)</f>
        <v>0</v>
      </c>
      <c r="D116" s="297">
        <f>SUM(D112:D115)</f>
        <v>0</v>
      </c>
    </row>
    <row r="117" spans="2:10" ht="24.95" customHeight="1" thickTop="1" thickBot="1" x14ac:dyDescent="0.45">
      <c r="B117" s="298" t="s">
        <v>178</v>
      </c>
      <c r="C117" s="299"/>
      <c r="D117" s="299"/>
    </row>
    <row r="118" spans="2:10" ht="24.95" customHeight="1" thickTop="1" x14ac:dyDescent="0.4">
      <c r="B118" s="293" t="s">
        <v>171</v>
      </c>
      <c r="C118" s="103">
        <f>C116+C117</f>
        <v>0</v>
      </c>
      <c r="D118" s="103">
        <f>D116+D117</f>
        <v>0</v>
      </c>
    </row>
    <row r="119" spans="2:10" ht="24.95" customHeight="1" x14ac:dyDescent="0.4">
      <c r="B119" s="108"/>
      <c r="C119"/>
      <c r="D119"/>
    </row>
    <row r="120" spans="2:10" ht="24.95" customHeight="1" x14ac:dyDescent="0.4">
      <c r="B120" s="78" t="s">
        <v>179</v>
      </c>
      <c r="D120" s="300"/>
    </row>
    <row r="121" spans="2:10" ht="24.95" customHeight="1" x14ac:dyDescent="0.4">
      <c r="B121" s="301" t="s">
        <v>180</v>
      </c>
      <c r="C121"/>
      <c r="D121"/>
    </row>
    <row r="122" spans="2:10" ht="24" customHeight="1" x14ac:dyDescent="0.4">
      <c r="B122" s="301" t="s">
        <v>181</v>
      </c>
    </row>
    <row r="123" spans="2:10" ht="24.95" customHeight="1" x14ac:dyDescent="0.4">
      <c r="B123" s="244" t="s">
        <v>182</v>
      </c>
    </row>
    <row r="124" spans="2:10" ht="24.95" customHeight="1" x14ac:dyDescent="0.4">
      <c r="B124" s="294" t="s">
        <v>161</v>
      </c>
      <c r="C124" s="226" t="s">
        <v>248</v>
      </c>
      <c r="D124" s="79" t="s">
        <v>184</v>
      </c>
    </row>
    <row r="125" spans="2:10" ht="24.95" customHeight="1" x14ac:dyDescent="0.4">
      <c r="B125" s="290" t="s">
        <v>185</v>
      </c>
      <c r="C125" s="23">
        <f>+'【個人】3回目＞計算用シート'!D125</f>
        <v>0</v>
      </c>
      <c r="D125" s="23">
        <f>D44</f>
        <v>0</v>
      </c>
      <c r="E125" s="300"/>
    </row>
    <row r="126" spans="2:10" ht="24.95" customHeight="1" x14ac:dyDescent="0.4">
      <c r="B126" s="290" t="s">
        <v>186</v>
      </c>
      <c r="C126" s="23">
        <f>+'【個人】3回目＞計算用シート'!D126</f>
        <v>0</v>
      </c>
      <c r="D126" s="23">
        <f>D45</f>
        <v>0</v>
      </c>
    </row>
    <row r="127" spans="2:10" ht="24.95" customHeight="1" x14ac:dyDescent="0.4">
      <c r="B127" s="290" t="s">
        <v>187</v>
      </c>
      <c r="C127" s="23">
        <f>+'【個人】3回目＞計算用シート'!D127</f>
        <v>0</v>
      </c>
      <c r="D127" s="23">
        <f>D46</f>
        <v>0</v>
      </c>
    </row>
    <row r="128" spans="2:10" ht="24.95" customHeight="1" x14ac:dyDescent="0.4">
      <c r="B128" s="290" t="s">
        <v>188</v>
      </c>
      <c r="C128" s="23">
        <f>+'【個人】3回目＞計算用シート'!D128</f>
        <v>0</v>
      </c>
      <c r="D128" s="23">
        <f>D150</f>
        <v>0</v>
      </c>
      <c r="E128" s="302"/>
      <c r="I128" s="341"/>
      <c r="J128" s="341"/>
    </row>
    <row r="129" spans="2:10" ht="24.95" customHeight="1" x14ac:dyDescent="0.4">
      <c r="B129" s="290" t="s">
        <v>189</v>
      </c>
      <c r="C129" s="23">
        <f>+'【個人】3回目＞計算用シート'!D129</f>
        <v>0</v>
      </c>
      <c r="D129" s="23">
        <f>D127-D128</f>
        <v>0</v>
      </c>
      <c r="I129" s="428"/>
      <c r="J129" s="373"/>
    </row>
    <row r="130" spans="2:10" ht="24.95" customHeight="1" x14ac:dyDescent="0.4">
      <c r="B130" s="290" t="s">
        <v>190</v>
      </c>
      <c r="C130" s="23">
        <f>+'【個人】3回目＞計算用シート'!D130</f>
        <v>0</v>
      </c>
      <c r="D130" s="23">
        <f>D129-D147</f>
        <v>0</v>
      </c>
      <c r="I130" s="428"/>
      <c r="J130" s="373"/>
    </row>
    <row r="131" spans="2:10" ht="24.95" customHeight="1" x14ac:dyDescent="0.4">
      <c r="B131" s="290" t="s">
        <v>191</v>
      </c>
      <c r="C131" s="23">
        <f>+'【個人】3回目＞計算用シート'!D131</f>
        <v>0</v>
      </c>
      <c r="D131" s="23">
        <f>D100</f>
        <v>0</v>
      </c>
      <c r="I131" s="428"/>
      <c r="J131" s="373"/>
    </row>
    <row r="132" spans="2:10" ht="24.95" customHeight="1" x14ac:dyDescent="0.4">
      <c r="B132" s="290" t="s">
        <v>192</v>
      </c>
      <c r="C132" s="23">
        <f>+'【個人】3回目＞計算用シート'!D132</f>
        <v>0</v>
      </c>
      <c r="D132" s="23">
        <f>D108</f>
        <v>0</v>
      </c>
      <c r="I132" s="428"/>
      <c r="J132" s="373"/>
    </row>
    <row r="133" spans="2:10" ht="24.95" customHeight="1" x14ac:dyDescent="0.4">
      <c r="B133" s="290" t="s">
        <v>193</v>
      </c>
      <c r="C133" s="23">
        <f>+'【個人】3回目＞計算用シート'!D133</f>
        <v>0</v>
      </c>
      <c r="D133" s="16"/>
      <c r="E133" s="245"/>
      <c r="I133" s="428"/>
      <c r="J133" s="373"/>
    </row>
    <row r="134" spans="2:10" ht="24.95" customHeight="1" x14ac:dyDescent="0.4">
      <c r="B134" s="290" t="s">
        <v>194</v>
      </c>
      <c r="C134" s="23">
        <f>+'【個人】3回目＞計算用シート'!D134</f>
        <v>0</v>
      </c>
      <c r="D134" s="16"/>
    </row>
    <row r="135" spans="2:10" ht="24.95" customHeight="1" x14ac:dyDescent="0.4">
      <c r="B135" s="290" t="s">
        <v>195</v>
      </c>
      <c r="C135" s="23">
        <f>+'【個人】3回目＞計算用シート'!D135</f>
        <v>0</v>
      </c>
      <c r="D135" s="23">
        <f>D118</f>
        <v>0</v>
      </c>
      <c r="E135" s="300"/>
      <c r="F135" s="300"/>
    </row>
    <row r="136" spans="2:10" ht="24.95" customHeight="1" x14ac:dyDescent="0.4">
      <c r="B136" s="290" t="s">
        <v>196</v>
      </c>
      <c r="C136" s="23">
        <f>+'【個人】3回目＞計算用シート'!D136</f>
        <v>0</v>
      </c>
      <c r="D136" s="23">
        <f>D116</f>
        <v>0</v>
      </c>
    </row>
    <row r="137" spans="2:10" ht="24.95" customHeight="1" x14ac:dyDescent="0.4">
      <c r="B137" s="290" t="s">
        <v>197</v>
      </c>
      <c r="C137" s="23">
        <f>+'【個人】3回目＞計算用シート'!D137</f>
        <v>0</v>
      </c>
      <c r="D137" s="23">
        <f>D117</f>
        <v>0</v>
      </c>
    </row>
    <row r="138" spans="2:10" ht="24.95" customHeight="1" x14ac:dyDescent="0.4">
      <c r="B138" s="290" t="s">
        <v>198</v>
      </c>
      <c r="C138" s="23">
        <f>+'【個人】3回目＞計算用シート'!D138</f>
        <v>0</v>
      </c>
      <c r="D138" s="23">
        <f>D129+D132+D135</f>
        <v>0</v>
      </c>
    </row>
    <row r="139" spans="2:10" ht="24.95" customHeight="1" x14ac:dyDescent="0.4">
      <c r="B139" s="290" t="s">
        <v>199</v>
      </c>
      <c r="C139" s="303">
        <f>+'【個人】3回目＞計算用シート'!D139</f>
        <v>0</v>
      </c>
      <c r="D139" s="304"/>
    </row>
    <row r="140" spans="2:10" ht="24.95" customHeight="1" x14ac:dyDescent="0.4">
      <c r="B140" s="290" t="s">
        <v>200</v>
      </c>
      <c r="C140" s="23">
        <f>+'【個人】3回目＞計算用シート'!D140</f>
        <v>0</v>
      </c>
      <c r="D140" s="23">
        <f>IFERROR(D138/D139,)</f>
        <v>0</v>
      </c>
    </row>
    <row r="141" spans="2:10" ht="24.95" customHeight="1" x14ac:dyDescent="0.4">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c r="D141"/>
    </row>
    <row r="142" spans="2:10" ht="24.95" customHeight="1" x14ac:dyDescent="0.4">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c r="D142"/>
    </row>
    <row r="144" spans="2:10" ht="24.95" customHeight="1" x14ac:dyDescent="0.4">
      <c r="B144" s="245" t="s">
        <v>201</v>
      </c>
    </row>
    <row r="145" spans="2:18" ht="24.95" customHeight="1" x14ac:dyDescent="0.4">
      <c r="B145" s="305" t="s">
        <v>202</v>
      </c>
      <c r="C145" s="79" t="s">
        <v>248</v>
      </c>
      <c r="D145" s="79" t="s">
        <v>203</v>
      </c>
    </row>
    <row r="146" spans="2:18" ht="24.95" customHeight="1" x14ac:dyDescent="0.4">
      <c r="B146" s="306" t="s">
        <v>204</v>
      </c>
      <c r="C146" s="307">
        <f>+'【個人】3回目＞計算用シート'!D146</f>
        <v>0</v>
      </c>
      <c r="D146" s="328">
        <f>+D47</f>
        <v>0</v>
      </c>
    </row>
    <row r="147" spans="2:18" ht="24.95" customHeight="1" x14ac:dyDescent="0.4">
      <c r="B147" s="306" t="s">
        <v>205</v>
      </c>
      <c r="C147" s="307">
        <f>+'【個人】3回目＞計算用シート'!D147</f>
        <v>0</v>
      </c>
      <c r="D147" s="16"/>
    </row>
    <row r="148" spans="2:18" ht="24.95" customHeight="1" x14ac:dyDescent="0.4">
      <c r="B148" s="306" t="s">
        <v>206</v>
      </c>
      <c r="C148" s="307">
        <f>+'【個人】3回目＞計算用シート'!D148</f>
        <v>0</v>
      </c>
      <c r="D148" s="328">
        <f>+D49</f>
        <v>0</v>
      </c>
    </row>
    <row r="149" spans="2:18" ht="24.95" customHeight="1" thickBot="1" x14ac:dyDescent="0.45">
      <c r="B149" s="308" t="s">
        <v>207</v>
      </c>
      <c r="C149" s="309">
        <f>+'【個人】3回目＞計算用シート'!D149</f>
        <v>0</v>
      </c>
      <c r="D149" s="329">
        <f>+D50</f>
        <v>0</v>
      </c>
    </row>
    <row r="150" spans="2:18" ht="24.95" customHeight="1" thickTop="1" x14ac:dyDescent="0.4">
      <c r="B150" s="310" t="s">
        <v>208</v>
      </c>
      <c r="C150" s="311">
        <f>C146-C147-C148+C149</f>
        <v>0</v>
      </c>
      <c r="D150" s="103">
        <f>D146-D147-D148+D149</f>
        <v>0</v>
      </c>
    </row>
    <row r="152" spans="2:18" ht="24.95" customHeight="1" x14ac:dyDescent="0.4">
      <c r="B152" s="290" t="s">
        <v>209</v>
      </c>
      <c r="C152" s="312"/>
      <c r="D152" s="313">
        <f>IFERROR(IF(C138&lt;0,(D138-C138)/C138*-1,IF(C138&gt;0,(D138-C138)/C138,IF(AND(C138=0,D138&gt;0),1,0))),0)</f>
        <v>0</v>
      </c>
    </row>
    <row r="153" spans="2:18" ht="24.95" customHeight="1" x14ac:dyDescent="0.4">
      <c r="B153" s="290" t="s">
        <v>210</v>
      </c>
      <c r="C153" s="312"/>
      <c r="D153" s="313">
        <f>IFERROR(IF(C140&lt;0,(D140-C140)/C140*-1,IF(C140&gt;0,(D140-C140)/C140,IF(AND(C140=0,D140&gt;0),1,0))),0)</f>
        <v>0</v>
      </c>
    </row>
    <row r="154" spans="2:18" ht="12" customHeight="1" x14ac:dyDescent="0.4"/>
    <row r="155" spans="2:18" ht="12" customHeight="1" x14ac:dyDescent="0.4"/>
    <row r="156" spans="2:18" ht="12" customHeight="1" x14ac:dyDescent="0.4"/>
    <row r="157" spans="2:18" ht="24.95" customHeight="1" x14ac:dyDescent="0.4">
      <c r="B157" s="248" t="s">
        <v>46</v>
      </c>
      <c r="C157" s="286"/>
      <c r="D157" s="286"/>
      <c r="E157" s="286"/>
      <c r="F157" s="286"/>
      <c r="G157" s="286"/>
      <c r="H157" s="286"/>
      <c r="I157" s="286"/>
    </row>
    <row r="158" spans="2:18" ht="24.95" customHeight="1" x14ac:dyDescent="0.4">
      <c r="B158" s="206" t="s">
        <v>211</v>
      </c>
    </row>
    <row r="160" spans="2:18" ht="24.95" customHeight="1" x14ac:dyDescent="0.4">
      <c r="B160" s="211" t="s">
        <v>269</v>
      </c>
      <c r="O160" s="206" t="s">
        <v>79</v>
      </c>
      <c r="P160" s="206" t="s">
        <v>82</v>
      </c>
      <c r="Q160" s="206" t="s">
        <v>212</v>
      </c>
      <c r="R160" s="206" t="s">
        <v>213</v>
      </c>
    </row>
    <row r="161" spans="2:19" ht="24.95" customHeight="1" x14ac:dyDescent="0.4">
      <c r="B161" s="294" t="s">
        <v>161</v>
      </c>
      <c r="C161" s="327" t="s">
        <v>248</v>
      </c>
      <c r="D161" s="327" t="s">
        <v>216</v>
      </c>
      <c r="K161" s="206" t="s">
        <v>217</v>
      </c>
      <c r="O161" s="206" t="s">
        <v>218</v>
      </c>
      <c r="P161" s="206" t="s">
        <v>218</v>
      </c>
      <c r="Q161" s="206" t="str">
        <f>+IF(COUNTBLANK(C163:D164)+COUNTBLANK(C170:D171)&gt;0,"未入力あり","入力完了")</f>
        <v>未入力あり</v>
      </c>
      <c r="R161" s="206" t="str">
        <f>+IF(COUNTBLANK(C163:D164)+COUNTBLANK(C176:D177)&gt;0,"未入力あり","入力完了")</f>
        <v>未入力あり</v>
      </c>
      <c r="S161" s="314"/>
    </row>
    <row r="162" spans="2:19" ht="24.95" customHeight="1" x14ac:dyDescent="0.4">
      <c r="B162" s="294" t="s">
        <v>219</v>
      </c>
      <c r="C162" s="315" t="str">
        <f>+'【個人】3回目＞計算用シート'!D162</f>
        <v>　年　3月時点</v>
      </c>
      <c r="D162" s="316" t="s">
        <v>221</v>
      </c>
      <c r="K162" s="206" t="s">
        <v>80</v>
      </c>
      <c r="O162" s="206" t="str">
        <f>+IF(COUNTBLANK(C163:D164)&gt;0,"未入力あり","入力完了")</f>
        <v>未入力あり</v>
      </c>
      <c r="S162" s="314"/>
    </row>
    <row r="163" spans="2:19" ht="24.95" customHeight="1" x14ac:dyDescent="0.4">
      <c r="B163" s="294" t="s">
        <v>222</v>
      </c>
      <c r="C163" s="307">
        <f>+'【個人】3回目＞計算用シート'!D163</f>
        <v>0</v>
      </c>
      <c r="D163" s="317"/>
      <c r="K163" s="206" t="s">
        <v>223</v>
      </c>
      <c r="O163" s="206" t="s">
        <v>218</v>
      </c>
      <c r="P163" s="206" t="s">
        <v>218</v>
      </c>
      <c r="Q163" s="206" t="str">
        <f>+IF(COUNTBLANK(C170:D171)&gt;0,"未入力あり","入力完了")</f>
        <v>未入力あり</v>
      </c>
      <c r="R163" s="206" t="str">
        <f>+IF(+COUNTBLANK(C176:D177)&gt;0,"未入力あり","入力完了")</f>
        <v>未入力あり</v>
      </c>
      <c r="S163" s="314"/>
    </row>
    <row r="164" spans="2:19" ht="24.95" customHeight="1" thickBot="1" x14ac:dyDescent="0.45">
      <c r="B164" s="294" t="s">
        <v>224</v>
      </c>
      <c r="C164" s="307">
        <f>+'【個人】3回目＞計算用シート'!D164</f>
        <v>0</v>
      </c>
      <c r="D164" s="317"/>
    </row>
    <row r="165" spans="2:19" ht="24.95" customHeight="1" thickTop="1" thickBot="1" x14ac:dyDescent="0.45">
      <c r="D165" s="318" t="s">
        <v>225</v>
      </c>
      <c r="E165" s="319" t="str">
        <f>IF(OR($C$10=$K$17,$C$10=$K$18),IF(D164-D163&gt;=30,"〇","×"),IF(D164-D163&gt;=50,"〇","×"))</f>
        <v>×</v>
      </c>
      <c r="F165"/>
    </row>
    <row r="166" spans="2:19" ht="24.95" customHeight="1" thickTop="1" x14ac:dyDescent="0.4"/>
    <row r="167" spans="2:19" ht="24.95" customHeight="1" x14ac:dyDescent="0.4">
      <c r="B167" s="211" t="s">
        <v>249</v>
      </c>
    </row>
    <row r="168" spans="2:19" ht="24.95" customHeight="1" x14ac:dyDescent="0.4">
      <c r="B168" s="294" t="s">
        <v>161</v>
      </c>
      <c r="C168" s="327" t="s">
        <v>248</v>
      </c>
      <c r="D168" s="327" t="s">
        <v>236</v>
      </c>
    </row>
    <row r="169" spans="2:19" ht="24.75" customHeight="1" x14ac:dyDescent="0.4">
      <c r="B169" s="320" t="s">
        <v>237</v>
      </c>
      <c r="C169" s="321" t="str">
        <f>+'【個人】3回目＞計算用シート'!D169</f>
        <v>　年　3月時点</v>
      </c>
      <c r="D169" s="322" t="s">
        <v>239</v>
      </c>
    </row>
    <row r="170" spans="2:19" ht="24.95" customHeight="1" x14ac:dyDescent="0.4">
      <c r="B170" s="320" t="s">
        <v>222</v>
      </c>
      <c r="C170" s="307">
        <f>+'【個人】3回目＞計算用シート'!D170</f>
        <v>0</v>
      </c>
      <c r="D170" s="317"/>
    </row>
    <row r="171" spans="2:19" ht="24.95" customHeight="1" x14ac:dyDescent="0.4">
      <c r="B171" s="320" t="s">
        <v>224</v>
      </c>
      <c r="C171" s="323">
        <f>+'【個人】3回目＞計算用シート'!D171</f>
        <v>0</v>
      </c>
      <c r="D171" s="317"/>
    </row>
    <row r="172" spans="2:19" ht="24.95" customHeight="1" x14ac:dyDescent="0.4">
      <c r="B172" s="324"/>
      <c r="C172" s="108"/>
      <c r="F172"/>
    </row>
    <row r="173" spans="2:19" ht="24.95" customHeight="1" x14ac:dyDescent="0.4">
      <c r="B173" s="211" t="s">
        <v>250</v>
      </c>
    </row>
    <row r="174" spans="2:19" ht="24.95" customHeight="1" x14ac:dyDescent="0.4">
      <c r="B174" s="294" t="s">
        <v>161</v>
      </c>
      <c r="C174" s="327" t="s">
        <v>248</v>
      </c>
      <c r="D174" s="327" t="s">
        <v>216</v>
      </c>
    </row>
    <row r="175" spans="2:19" ht="24.95" customHeight="1" x14ac:dyDescent="0.4">
      <c r="B175" s="294" t="s">
        <v>237</v>
      </c>
      <c r="C175" s="321" t="str">
        <f>+'【個人】3回目＞計算用シート'!D175</f>
        <v>　年　3月時点</v>
      </c>
      <c r="D175" s="229" t="s">
        <v>239</v>
      </c>
    </row>
    <row r="176" spans="2:19" ht="24.95" customHeight="1" x14ac:dyDescent="0.4">
      <c r="B176" s="320" t="s">
        <v>222</v>
      </c>
      <c r="C176" s="307">
        <f>+'【個人】3回目＞計算用シート'!D176</f>
        <v>0</v>
      </c>
      <c r="D176" s="317"/>
    </row>
    <row r="177" spans="2:8" ht="24.95" customHeight="1" x14ac:dyDescent="0.4">
      <c r="B177" s="320" t="s">
        <v>224</v>
      </c>
      <c r="C177" s="323">
        <f>+'【個人】3回目＞計算用シート'!D177</f>
        <v>0</v>
      </c>
      <c r="D177" s="317"/>
    </row>
    <row r="178" spans="2:8" ht="24.95" customHeight="1" x14ac:dyDescent="0.4">
      <c r="B178" s="324"/>
      <c r="C178" s="324"/>
      <c r="D178" s="108"/>
      <c r="E178" s="424"/>
      <c r="F178" s="341"/>
      <c r="H178"/>
    </row>
    <row r="179" spans="2:8" ht="24" customHeight="1" x14ac:dyDescent="0.4">
      <c r="B179" s="206" t="s">
        <v>245</v>
      </c>
    </row>
  </sheetData>
  <sheetProtection algorithmName="SHA-512" hashValue="5mz8RZJKFKmiZBM62eK6e5mcHa00videITNFD3bGZYSkvc0RuimVbobTOwYOl0a76YfUaVuKQfQuvvHGKGzX9g==" saltValue="iR3xf07udpxUjp/rqdazYA==" spinCount="100000" sheet="1" selectLockedCells="1"/>
  <mergeCells count="49">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D85:J85"/>
    <mergeCell ref="E50:F50"/>
    <mergeCell ref="G50:H50"/>
    <mergeCell ref="E51:F51"/>
    <mergeCell ref="G51:H51"/>
    <mergeCell ref="E52:F52"/>
    <mergeCell ref="G52:H52"/>
    <mergeCell ref="E53:F53"/>
    <mergeCell ref="G53:H53"/>
    <mergeCell ref="E55:H55"/>
    <mergeCell ref="E56:H56"/>
    <mergeCell ref="E178:F178"/>
    <mergeCell ref="D86:J86"/>
    <mergeCell ref="D87:J87"/>
    <mergeCell ref="D89:H89"/>
    <mergeCell ref="D90:H90"/>
    <mergeCell ref="D91:H91"/>
    <mergeCell ref="I128:J128"/>
    <mergeCell ref="I129:J129"/>
    <mergeCell ref="I130:J130"/>
    <mergeCell ref="I131:J131"/>
    <mergeCell ref="I132:J132"/>
    <mergeCell ref="I133:J133"/>
  </mergeCells>
  <phoneticPr fontId="2"/>
  <conditionalFormatting sqref="B160:H165">
    <cfRule type="expression" dxfId="49" priority="6">
      <formula>$C$16=$L$27</formula>
    </cfRule>
  </conditionalFormatting>
  <conditionalFormatting sqref="B160:H178">
    <cfRule type="expression" dxfId="48" priority="7">
      <formula>$C$16=$L$28</formula>
    </cfRule>
  </conditionalFormatting>
  <conditionalFormatting sqref="B167:H171">
    <cfRule type="expression" dxfId="47" priority="9">
      <formula>$C$10=$K$20</formula>
    </cfRule>
  </conditionalFormatting>
  <conditionalFormatting sqref="B167:H178">
    <cfRule type="expression" dxfId="46" priority="3">
      <formula>$C$16=$L$23</formula>
    </cfRule>
    <cfRule type="expression" dxfId="45" priority="4">
      <formula>$C$16=$L$25</formula>
    </cfRule>
    <cfRule type="expression" dxfId="44" priority="5">
      <formula>$C$16=$L$26</formula>
    </cfRule>
  </conditionalFormatting>
  <conditionalFormatting sqref="B173:H178">
    <cfRule type="expression" dxfId="43" priority="8">
      <formula>$C$10=$K$19</formula>
    </cfRule>
  </conditionalFormatting>
  <conditionalFormatting sqref="C18:C19 B27:H35 C70:C71 C73:C74 C97:D99 C104:D104">
    <cfRule type="containsBlanks" dxfId="42" priority="26">
      <formula>LEN(TRIM(B18))=0</formula>
    </cfRule>
  </conditionalFormatting>
  <conditionalFormatting sqref="C67:C68">
    <cfRule type="containsBlanks" dxfId="41" priority="16">
      <formula>LEN(TRIM(C67))=0</formula>
    </cfRule>
  </conditionalFormatting>
  <conditionalFormatting sqref="C125:C126">
    <cfRule type="containsBlanks" dxfId="40" priority="18">
      <formula>LEN(TRIM(C125))=0</formula>
    </cfRule>
  </conditionalFormatting>
  <conditionalFormatting sqref="C131:C137">
    <cfRule type="containsBlanks" priority="13">
      <formula>LEN(TRIM(C131))=0</formula>
    </cfRule>
    <cfRule type="containsBlanks" dxfId="39" priority="17">
      <formula>LEN(TRIM(C131))=0</formula>
    </cfRule>
  </conditionalFormatting>
  <conditionalFormatting sqref="C10:D11">
    <cfRule type="containsBlanks" dxfId="38" priority="12">
      <formula>LEN(TRIM(C10))=0</formula>
    </cfRule>
  </conditionalFormatting>
  <conditionalFormatting sqref="C44:D45">
    <cfRule type="containsBlanks" dxfId="37" priority="23">
      <formula>LEN(TRIM(C44))=0</formula>
    </cfRule>
  </conditionalFormatting>
  <conditionalFormatting sqref="C47:D47">
    <cfRule type="containsBlanks" dxfId="36" priority="22">
      <formula>LEN(TRIM(C47))=0</formula>
    </cfRule>
  </conditionalFormatting>
  <conditionalFormatting sqref="C49:D50 C52:D52">
    <cfRule type="containsBlanks" dxfId="35" priority="21">
      <formula>LEN(TRIM(C49))=0</formula>
    </cfRule>
  </conditionalFormatting>
  <conditionalFormatting sqref="C56:D56">
    <cfRule type="containsBlanks" dxfId="34" priority="20">
      <formula>LEN(TRIM(C56))=0</formula>
    </cfRule>
  </conditionalFormatting>
  <conditionalFormatting sqref="C107:D107">
    <cfRule type="containsBlanks" dxfId="33" priority="19">
      <formula>LEN(TRIM(C107))=0</formula>
    </cfRule>
  </conditionalFormatting>
  <conditionalFormatting sqref="C112:D115 C117:D117">
    <cfRule type="containsBlanks" dxfId="32" priority="24">
      <formula>LEN(TRIM(C112))=0</formula>
    </cfRule>
  </conditionalFormatting>
  <conditionalFormatting sqref="C139:D139">
    <cfRule type="containsBlanks" dxfId="31" priority="10">
      <formula>LEN(TRIM(C139))=0</formula>
    </cfRule>
  </conditionalFormatting>
  <conditionalFormatting sqref="C146:D149">
    <cfRule type="containsBlanks" dxfId="30" priority="15">
      <formula>LEN(TRIM(C146))=0</formula>
    </cfRule>
  </conditionalFormatting>
  <conditionalFormatting sqref="C170:D171 C176:D177 C163:D164 C12:C16">
    <cfRule type="containsBlanks" dxfId="29" priority="11">
      <formula>LEN(TRIM(C12))=0</formula>
    </cfRule>
  </conditionalFormatting>
  <conditionalFormatting sqref="D130">
    <cfRule type="containsBlanks" dxfId="28" priority="14">
      <formula>LEN(TRIM(D130))=0</formula>
    </cfRule>
  </conditionalFormatting>
  <conditionalFormatting sqref="D133:D134">
    <cfRule type="containsBlanks" dxfId="27" priority="25">
      <formula>LEN(TRIM(D133))=0</formula>
    </cfRule>
  </conditionalFormatting>
  <conditionalFormatting sqref="G1:I1">
    <cfRule type="expression" dxfId="26" priority="1">
      <formula>LEN($G$1)&gt;1</formula>
    </cfRule>
  </conditionalFormatting>
  <conditionalFormatting sqref="I2:I5">
    <cfRule type="expression" dxfId="25" priority="2">
      <formula>$I2="未入力あり"</formula>
    </cfRule>
  </conditionalFormatting>
  <dataValidations count="10">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DF6ACCFE-F1DC-4AF6-89CF-ADA16844711C}">
      <formula1>0.1</formula1>
      <formula2>1E+99</formula2>
    </dataValidation>
    <dataValidation type="decimal" allowBlank="1" showInputMessage="1" showErrorMessage="1" sqref="C61:C74" xr:uid="{13C90C7B-A62E-4E35-809E-2BB41F8225C5}">
      <formula1>-1E+99</formula1>
      <formula2>1E+99</formula2>
    </dataValidation>
    <dataValidation type="decimal" allowBlank="1" showInputMessage="1" showErrorMessage="1" error="半角数字で入力してください。" sqref="C44:D53 C56:D56 C97:D99 C104:D104 C107:D107 C112:D118 C125:D135 C176:D177 C170:D171 C163:D164" xr:uid="{55CE9D7F-E8B3-4031-8B62-7EAB1DDE03D8}">
      <formula1>-1E+99</formula1>
      <formula2>1E+99</formula2>
    </dataValidation>
    <dataValidation type="list" allowBlank="1" showInputMessage="1" showErrorMessage="1" sqref="C10:D10" xr:uid="{B115C913-3B95-45EE-A622-D44ADC3D3D01}">
      <formula1>$K$17:$K$20</formula1>
    </dataValidation>
    <dataValidation type="list" allowBlank="1" showInputMessage="1" showErrorMessage="1" sqref="C16" xr:uid="{703AB4B1-339F-467A-ADE9-8AD170DA7CBE}">
      <formula1>INDIRECT(  IF($C$10=$K$17,"_6次",  IF($C$10=$K$18,"_7次",  IF(OR($C$10=$K$19,$C$10=$K$20),"_8_9次","")  )))</formula1>
    </dataValidation>
    <dataValidation type="date" imeMode="disabled" allowBlank="1" showInputMessage="1" showErrorMessage="1" error="「yyyy/m/d」の形式で入力してください。" sqref="C14:C15" xr:uid="{9E86A176-3F5A-459F-B8D0-58EFDDAAE8FF}">
      <formula1>1</formula1>
      <formula2>73051</formula2>
    </dataValidation>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12CDC503-7A13-40A3-A5E9-D12FD08F3FF9}">
      <formula1>1</formula1>
      <formula2>TODAY()</formula2>
    </dataValidation>
    <dataValidation imeMode="disabled" allowBlank="1" showInputMessage="1" showErrorMessage="1" sqref="C12" xr:uid="{418778BE-CE3D-45A6-99D6-C9F4469A9278}"/>
    <dataValidation type="decimal" allowBlank="1" showInputMessage="1" showErrorMessage="1" error="半角数字で入力してください。" prompt="減価償却費のうち特別償却の金額を記入してください。（該当がない場合は0を記入してください。）" sqref="C137" xr:uid="{3DC4F2EA-C4DF-40BA-9DB1-3DBA3ACDF05C}">
      <formula1>-1E+99</formula1>
      <formula2>1E+99</formula2>
    </dataValidation>
    <dataValidation type="decimal" allowBlank="1" showInputMessage="1" showErrorMessage="1" error="半角数字で入力してください。" prompt="減価償却費のうち普通償却の額を記載してください。" sqref="C136" xr:uid="{B5590102-C14E-49AD-8B7E-2727A52196A5}">
      <formula1>-1E+99</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653A0-BCDA-4969-80C6-9018A86A7427}">
  <sheetPr>
    <tabColor rgb="FFFFFF09"/>
  </sheetPr>
  <dimension ref="A1:S179"/>
  <sheetViews>
    <sheetView showGridLines="0" view="pageBreakPreview" zoomScaleNormal="85" zoomScaleSheetLayoutView="100" workbookViewId="0">
      <pane ySplit="6" topLeftCell="A7" activePane="bottomLeft" state="frozen"/>
      <selection activeCell="C14" sqref="C14"/>
      <selection pane="bottomLeft" activeCell="C14" sqref="C14"/>
    </sheetView>
  </sheetViews>
  <sheetFormatPr defaultRowHeight="24.95" customHeight="1" x14ac:dyDescent="0.4"/>
  <cols>
    <col min="1" max="1" width="3" style="206" customWidth="1"/>
    <col min="2" max="4" width="30.625" style="206" customWidth="1"/>
    <col min="5" max="5" width="8.625" style="206" customWidth="1"/>
    <col min="6" max="6" width="22.625" style="206" customWidth="1"/>
    <col min="7" max="7" width="8.625" style="206" customWidth="1"/>
    <col min="8" max="8" width="22.625" style="206" customWidth="1"/>
    <col min="9" max="9" width="14" style="206" customWidth="1"/>
    <col min="10" max="10" width="9" style="206" bestFit="1"/>
    <col min="11" max="11" width="8" style="206" hidden="1" customWidth="1"/>
    <col min="12" max="18" width="9" style="206" hidden="1" customWidth="1"/>
    <col min="19" max="19" width="0" style="206" hidden="1" customWidth="1"/>
    <col min="20" max="16384" width="9" style="206"/>
  </cols>
  <sheetData>
    <row r="1" spans="1:13" ht="24.95" customHeight="1" x14ac:dyDescent="0.4">
      <c r="A1" s="39" t="str">
        <f>+'【個人】1回目＞計算用シート'!A1</f>
        <v>【経営革新｜個人事業主用】(6次・7次・8次・9次公募) 事業化状況報告用 計算シート v1.2</v>
      </c>
      <c r="G1" s="239" t="str">
        <f>+IF(COUNTIF(I2:I5,"未入力あり")&gt;0,"※未入力の項目があります","")</f>
        <v>※未入力の項目があります</v>
      </c>
      <c r="H1" s="240"/>
      <c r="I1" s="240"/>
    </row>
    <row r="2" spans="1:13" ht="24.95" customHeight="1" x14ac:dyDescent="0.4">
      <c r="B2" s="211" t="s">
        <v>39</v>
      </c>
      <c r="G2" s="241" t="s">
        <v>40</v>
      </c>
      <c r="H2" s="242"/>
      <c r="I2" s="243" t="str">
        <f>+I7</f>
        <v>未入力あり</v>
      </c>
    </row>
    <row r="3" spans="1:13" ht="24.95" customHeight="1" x14ac:dyDescent="0.4">
      <c r="B3" s="206" t="s">
        <v>41</v>
      </c>
      <c r="G3" s="241" t="s">
        <v>42</v>
      </c>
      <c r="H3" s="242"/>
      <c r="I3" s="243" t="str">
        <f>+I24</f>
        <v>未入力あり</v>
      </c>
    </row>
    <row r="4" spans="1:13" ht="24.95" customHeight="1" x14ac:dyDescent="0.4">
      <c r="B4" s="244" t="s">
        <v>43</v>
      </c>
      <c r="G4" s="241" t="s">
        <v>44</v>
      </c>
      <c r="H4" s="242"/>
      <c r="I4" s="243" t="str">
        <f>+I93</f>
        <v>未入力あり</v>
      </c>
    </row>
    <row r="5" spans="1:13" ht="24.95" customHeight="1" x14ac:dyDescent="0.4">
      <c r="B5" s="245" t="s">
        <v>45</v>
      </c>
      <c r="D5" s="246"/>
      <c r="F5" s="246"/>
      <c r="G5" s="241" t="s">
        <v>46</v>
      </c>
      <c r="H5" s="242"/>
      <c r="I5" s="243" t="str" cm="1">
        <f t="array" ref="I5">+IFERROR(IF(C16="該当なし","ー",_xlfn.IFS(OR(C16=L21,C16=L26),O162,AND(C10=K19,C16=L25),Q161,AND(C10=K19,C16=L27),Q163,AND(C10=K20,C16=L25),R161,AND(C10=K20,C16=L27),R163)),"ー")</f>
        <v>ー</v>
      </c>
    </row>
    <row r="6" spans="1:13" ht="24.95" customHeight="1" x14ac:dyDescent="0.4">
      <c r="B6" s="247" t="s">
        <v>47</v>
      </c>
    </row>
    <row r="7" spans="1:13" ht="24.95" customHeight="1" x14ac:dyDescent="0.4">
      <c r="B7" s="248" t="s">
        <v>40</v>
      </c>
      <c r="C7" s="48"/>
      <c r="D7" s="48"/>
      <c r="E7" s="48"/>
      <c r="F7" s="48"/>
      <c r="G7" s="48"/>
      <c r="H7" s="48"/>
      <c r="I7" s="249" t="str">
        <f>+IF(COUNTBLANK(C10:C16)+COUNTBLANK(C18:C19)&gt;0,"未入力あり","入力完了")</f>
        <v>未入力あり</v>
      </c>
    </row>
    <row r="8" spans="1:13" ht="24.95" customHeight="1" x14ac:dyDescent="0.4">
      <c r="B8" s="211" t="s">
        <v>48</v>
      </c>
    </row>
    <row r="9" spans="1:13" ht="24.95" customHeight="1" x14ac:dyDescent="0.4">
      <c r="B9" t="s">
        <v>49</v>
      </c>
      <c r="C9"/>
      <c r="D9"/>
      <c r="E9"/>
      <c r="F9"/>
      <c r="G9"/>
      <c r="H9"/>
      <c r="K9" s="206" t="s">
        <v>50</v>
      </c>
    </row>
    <row r="10" spans="1:13" ht="24.95" customHeight="1" x14ac:dyDescent="0.4">
      <c r="B10" s="250" t="s">
        <v>51</v>
      </c>
      <c r="C10" s="452">
        <f>+'【個人】1回目＞計算用シート'!C10</f>
        <v>0</v>
      </c>
      <c r="D10" s="453"/>
      <c r="E10" s="50" t="s">
        <v>52</v>
      </c>
      <c r="F10" s="50"/>
      <c r="G10" s="244"/>
      <c r="K10" s="206" t="s">
        <v>53</v>
      </c>
    </row>
    <row r="11" spans="1:13" ht="24.95" customHeight="1" x14ac:dyDescent="0.4">
      <c r="B11" s="250" t="s">
        <v>54</v>
      </c>
      <c r="C11" s="452">
        <f>+'【個人】1回目＞計算用シート'!C11</f>
        <v>0</v>
      </c>
      <c r="D11" s="454"/>
      <c r="E11" s="206" t="s">
        <v>55</v>
      </c>
      <c r="K11" s="206" t="s">
        <v>56</v>
      </c>
    </row>
    <row r="12" spans="1:13" ht="24.95" customHeight="1" x14ac:dyDescent="0.4">
      <c r="B12" s="250" t="s">
        <v>57</v>
      </c>
      <c r="C12" s="251">
        <f>+'【個人】1回目＞計算用シート'!C12</f>
        <v>0</v>
      </c>
      <c r="D12" t="s">
        <v>58</v>
      </c>
      <c r="K12" s="206" t="s">
        <v>59</v>
      </c>
    </row>
    <row r="13" spans="1:13" ht="24.75" customHeight="1" x14ac:dyDescent="0.4">
      <c r="B13" s="250" t="s">
        <v>60</v>
      </c>
      <c r="C13" s="252">
        <f>+'【個人】1回目＞計算用シート'!C13</f>
        <v>0</v>
      </c>
      <c r="D13" s="252" t="str">
        <f>IFERROR(VLOOKUP($C$10,'データ用 '!$B2:$C14,2,FALSE),"")</f>
        <v/>
      </c>
      <c r="E13" s="206" t="s">
        <v>61</v>
      </c>
      <c r="F13"/>
      <c r="K13" s="206" t="s">
        <v>62</v>
      </c>
    </row>
    <row r="14" spans="1:13" ht="24.95" customHeight="1" x14ac:dyDescent="0.4">
      <c r="B14" s="250" t="s">
        <v>63</v>
      </c>
      <c r="C14" s="253"/>
      <c r="D14" s="254" t="s">
        <v>64</v>
      </c>
      <c r="E14"/>
      <c r="F14"/>
      <c r="G14"/>
      <c r="H14"/>
      <c r="K14" s="206" t="s">
        <v>65</v>
      </c>
    </row>
    <row r="15" spans="1:13" ht="24.95" customHeight="1" x14ac:dyDescent="0.4">
      <c r="B15" s="250" t="s">
        <v>66</v>
      </c>
      <c r="C15" s="208"/>
      <c r="D15" s="254" t="s">
        <v>67</v>
      </c>
      <c r="E15"/>
      <c r="F15"/>
      <c r="G15"/>
      <c r="H15"/>
      <c r="K15" s="206" t="s">
        <v>68</v>
      </c>
    </row>
    <row r="16" spans="1:13" ht="24.95" customHeight="1" x14ac:dyDescent="0.4">
      <c r="B16" s="250" t="s">
        <v>69</v>
      </c>
      <c r="C16" s="255">
        <f>+'【個人】1回目＞計算用シート'!C16</f>
        <v>0</v>
      </c>
      <c r="D16" t="s">
        <v>70</v>
      </c>
      <c r="E16"/>
      <c r="F16"/>
      <c r="G16"/>
      <c r="H16"/>
      <c r="I16"/>
      <c r="J16"/>
      <c r="K16" s="206" t="s">
        <v>71</v>
      </c>
      <c r="L16"/>
      <c r="M16"/>
    </row>
    <row r="17" spans="2:13" ht="24.75" customHeight="1" x14ac:dyDescent="0.4">
      <c r="B17" s="256" t="s">
        <v>72</v>
      </c>
      <c r="C17"/>
      <c r="D17"/>
      <c r="E17"/>
      <c r="F17"/>
      <c r="G17"/>
      <c r="H17"/>
      <c r="I17"/>
      <c r="J17"/>
      <c r="K17" t="s">
        <v>73</v>
      </c>
      <c r="L17"/>
      <c r="M17"/>
    </row>
    <row r="18" spans="2:13" ht="24.75" customHeight="1" x14ac:dyDescent="0.4">
      <c r="B18" s="250" t="s">
        <v>74</v>
      </c>
      <c r="C18" s="412">
        <f>+'【個人】1回目＞計算用シート'!C18</f>
        <v>0</v>
      </c>
      <c r="D18" s="413"/>
      <c r="E18" s="413"/>
      <c r="F18" s="413"/>
      <c r="G18" s="413"/>
      <c r="H18" s="414"/>
      <c r="I18"/>
      <c r="J18"/>
      <c r="K18" t="s">
        <v>75</v>
      </c>
      <c r="L18"/>
      <c r="M18"/>
    </row>
    <row r="19" spans="2:13" ht="24.75" customHeight="1" x14ac:dyDescent="0.4">
      <c r="B19" s="455" t="s">
        <v>76</v>
      </c>
      <c r="C19" s="415">
        <f>+'【個人】1回目＞計算用シート'!C19</f>
        <v>0</v>
      </c>
      <c r="D19" s="416"/>
      <c r="E19" s="416"/>
      <c r="F19" s="416"/>
      <c r="G19" s="416"/>
      <c r="H19" s="417"/>
      <c r="I19"/>
      <c r="J19"/>
      <c r="K19" t="s">
        <v>77</v>
      </c>
      <c r="L19"/>
      <c r="M19"/>
    </row>
    <row r="20" spans="2:13" ht="24.75" customHeight="1" x14ac:dyDescent="0.4">
      <c r="B20" s="456"/>
      <c r="C20" s="418"/>
      <c r="D20" s="419"/>
      <c r="E20" s="419"/>
      <c r="F20" s="419"/>
      <c r="G20" s="419"/>
      <c r="H20" s="420"/>
      <c r="I20"/>
      <c r="J20"/>
      <c r="K20" t="s">
        <v>78</v>
      </c>
      <c r="L20"/>
      <c r="M20"/>
    </row>
    <row r="21" spans="2:13" ht="24.75" customHeight="1" x14ac:dyDescent="0.4">
      <c r="B21" s="456"/>
      <c r="C21" s="418"/>
      <c r="D21" s="419"/>
      <c r="E21" s="419"/>
      <c r="F21" s="419"/>
      <c r="G21" s="419"/>
      <c r="H21" s="420"/>
      <c r="I21"/>
      <c r="J21"/>
      <c r="K21" t="s">
        <v>79</v>
      </c>
      <c r="L21" t="s">
        <v>80</v>
      </c>
      <c r="M21"/>
    </row>
    <row r="22" spans="2:13" ht="24.75" customHeight="1" x14ac:dyDescent="0.4">
      <c r="B22" s="457"/>
      <c r="C22" s="421"/>
      <c r="D22" s="422"/>
      <c r="E22" s="422"/>
      <c r="F22" s="422"/>
      <c r="G22" s="422"/>
      <c r="H22" s="423"/>
      <c r="I22"/>
      <c r="J22"/>
      <c r="L22" s="206" t="s">
        <v>81</v>
      </c>
      <c r="M22"/>
    </row>
    <row r="23" spans="2:13" ht="24.75" customHeight="1" x14ac:dyDescent="0.4">
      <c r="I23"/>
      <c r="J23"/>
      <c r="K23" t="s">
        <v>82</v>
      </c>
      <c r="L23" t="s">
        <v>80</v>
      </c>
      <c r="M23"/>
    </row>
    <row r="24" spans="2:13" ht="24.95" customHeight="1" x14ac:dyDescent="0.4">
      <c r="B24" s="248" t="s">
        <v>83</v>
      </c>
      <c r="C24" s="48"/>
      <c r="D24" s="48"/>
      <c r="E24" s="48"/>
      <c r="F24" s="48"/>
      <c r="G24" s="48"/>
      <c r="H24" s="48"/>
      <c r="I24" s="220" t="str">
        <f>+IF(COUNTBLANK(B27)+COUNTBLANK(C44:D53)+COUNTBLANK(C56:D56)+COUNTBLANK(C67:C68)+COUNTBLANK(C70:C71)+COUNTBLANK(C73:C74)&gt;0,"未入力あり","入力完了")</f>
        <v>未入力あり</v>
      </c>
      <c r="J24"/>
      <c r="L24" t="s">
        <v>81</v>
      </c>
      <c r="M24"/>
    </row>
    <row r="25" spans="2:13" ht="24.75" customHeight="1" x14ac:dyDescent="0.4">
      <c r="B25" s="211" t="s">
        <v>84</v>
      </c>
      <c r="C25"/>
      <c r="D25"/>
      <c r="E25"/>
      <c r="F25"/>
      <c r="G25"/>
      <c r="H25"/>
      <c r="I25"/>
      <c r="J25"/>
      <c r="K25" t="s">
        <v>85</v>
      </c>
      <c r="L25" t="s">
        <v>86</v>
      </c>
      <c r="M25"/>
    </row>
    <row r="26" spans="2:13" ht="24.75" customHeight="1" x14ac:dyDescent="0.4">
      <c r="B26" s="206" t="s">
        <v>87</v>
      </c>
      <c r="C26"/>
      <c r="D26"/>
      <c r="E26"/>
      <c r="F26"/>
      <c r="G26"/>
      <c r="H26"/>
      <c r="I26"/>
      <c r="J26"/>
      <c r="K26"/>
      <c r="L26" t="s">
        <v>88</v>
      </c>
      <c r="M26"/>
    </row>
    <row r="27" spans="2:13" ht="24.75" customHeight="1" x14ac:dyDescent="0.4">
      <c r="B27" s="451"/>
      <c r="C27" s="363"/>
      <c r="D27" s="363"/>
      <c r="E27" s="363"/>
      <c r="F27" s="363"/>
      <c r="G27" s="363"/>
      <c r="H27" s="364"/>
      <c r="I27"/>
      <c r="J27"/>
      <c r="K27"/>
      <c r="L27" t="s">
        <v>89</v>
      </c>
      <c r="M27"/>
    </row>
    <row r="28" spans="2:13" ht="24.75" customHeight="1" x14ac:dyDescent="0.4">
      <c r="B28" s="365"/>
      <c r="C28" s="366"/>
      <c r="D28" s="366"/>
      <c r="E28" s="366"/>
      <c r="F28" s="366"/>
      <c r="G28" s="366"/>
      <c r="H28" s="367"/>
      <c r="I28"/>
      <c r="J28"/>
      <c r="K28"/>
      <c r="L28" t="s">
        <v>81</v>
      </c>
      <c r="M28"/>
    </row>
    <row r="29" spans="2:13" ht="24.75" customHeight="1" x14ac:dyDescent="0.4">
      <c r="B29" s="365"/>
      <c r="C29" s="366"/>
      <c r="D29" s="366"/>
      <c r="E29" s="366"/>
      <c r="F29" s="366"/>
      <c r="G29" s="366"/>
      <c r="H29" s="367"/>
      <c r="I29"/>
      <c r="J29"/>
      <c r="K29"/>
      <c r="L29"/>
      <c r="M29"/>
    </row>
    <row r="30" spans="2:13" ht="24.75" customHeight="1" x14ac:dyDescent="0.4">
      <c r="B30" s="365"/>
      <c r="C30" s="366"/>
      <c r="D30" s="366"/>
      <c r="E30" s="366"/>
      <c r="F30" s="366"/>
      <c r="G30" s="366"/>
      <c r="H30" s="367"/>
      <c r="I30"/>
      <c r="J30"/>
      <c r="K30"/>
      <c r="L30"/>
      <c r="M30"/>
    </row>
    <row r="31" spans="2:13" ht="24.75" customHeight="1" x14ac:dyDescent="0.4">
      <c r="B31" s="365"/>
      <c r="C31" s="366"/>
      <c r="D31" s="366"/>
      <c r="E31" s="366"/>
      <c r="F31" s="366"/>
      <c r="G31" s="366"/>
      <c r="H31" s="367"/>
      <c r="I31"/>
      <c r="J31"/>
      <c r="K31"/>
      <c r="L31"/>
      <c r="M31"/>
    </row>
    <row r="32" spans="2:13" ht="24.75" customHeight="1" x14ac:dyDescent="0.4">
      <c r="B32" s="365"/>
      <c r="C32" s="366"/>
      <c r="D32" s="366"/>
      <c r="E32" s="366"/>
      <c r="F32" s="366"/>
      <c r="G32" s="366"/>
      <c r="H32" s="367"/>
      <c r="I32"/>
      <c r="J32"/>
      <c r="K32"/>
      <c r="L32"/>
      <c r="M32"/>
    </row>
    <row r="33" spans="2:13" ht="24.75" customHeight="1" x14ac:dyDescent="0.4">
      <c r="B33" s="365"/>
      <c r="C33" s="366"/>
      <c r="D33" s="366"/>
      <c r="E33" s="366"/>
      <c r="F33" s="366"/>
      <c r="G33" s="366"/>
      <c r="H33" s="367"/>
      <c r="I33"/>
      <c r="J33"/>
      <c r="K33"/>
      <c r="L33"/>
      <c r="M33"/>
    </row>
    <row r="34" spans="2:13" ht="24.75" customHeight="1" x14ac:dyDescent="0.4">
      <c r="B34" s="365"/>
      <c r="C34" s="366"/>
      <c r="D34" s="366"/>
      <c r="E34" s="366"/>
      <c r="F34" s="366"/>
      <c r="G34" s="366"/>
      <c r="H34" s="367"/>
      <c r="I34"/>
      <c r="J34"/>
      <c r="K34"/>
      <c r="L34"/>
      <c r="M34"/>
    </row>
    <row r="35" spans="2:13" ht="24.75" customHeight="1" x14ac:dyDescent="0.4">
      <c r="B35" s="368"/>
      <c r="C35" s="369"/>
      <c r="D35" s="369"/>
      <c r="E35" s="369"/>
      <c r="F35" s="369"/>
      <c r="G35" s="369"/>
      <c r="H35" s="370"/>
      <c r="I35"/>
      <c r="J35"/>
      <c r="K35"/>
      <c r="L35"/>
      <c r="M35"/>
    </row>
    <row r="36" spans="2:13" ht="24.75" customHeight="1" x14ac:dyDescent="0.4">
      <c r="B36" s="257"/>
      <c r="C36"/>
      <c r="D36"/>
      <c r="E36"/>
      <c r="F36"/>
      <c r="G36"/>
      <c r="H36"/>
      <c r="I36"/>
      <c r="J36"/>
      <c r="K36"/>
      <c r="L36"/>
      <c r="M36"/>
    </row>
    <row r="37" spans="2:13" ht="24.95" customHeight="1" x14ac:dyDescent="0.4">
      <c r="B37" s="211" t="s">
        <v>90</v>
      </c>
      <c r="C37"/>
      <c r="D37"/>
      <c r="E37"/>
      <c r="F37"/>
      <c r="G37"/>
      <c r="H37"/>
      <c r="I37"/>
      <c r="J37"/>
      <c r="K37"/>
      <c r="L37"/>
      <c r="M37"/>
    </row>
    <row r="38" spans="2:13" ht="24.95" customHeight="1" x14ac:dyDescent="0.4">
      <c r="B38" s="373" t="s">
        <v>91</v>
      </c>
      <c r="C38" s="373"/>
      <c r="D38" s="373"/>
      <c r="E38" s="373"/>
      <c r="F38" s="373"/>
      <c r="G38" s="373"/>
      <c r="H38" s="373"/>
      <c r="I38"/>
      <c r="J38"/>
      <c r="K38"/>
      <c r="L38"/>
      <c r="M38"/>
    </row>
    <row r="39" spans="2:13" ht="24.95" customHeight="1" x14ac:dyDescent="0.4">
      <c r="B39" s="374" t="s">
        <v>92</v>
      </c>
      <c r="C39" s="373"/>
      <c r="D39" s="373"/>
      <c r="E39" s="373"/>
      <c r="F39" s="373"/>
      <c r="G39" s="373"/>
      <c r="H39" s="373"/>
    </row>
    <row r="40" spans="2:13" ht="24.95" customHeight="1" x14ac:dyDescent="0.4">
      <c r="B40" s="375" t="s">
        <v>246</v>
      </c>
      <c r="C40" s="376"/>
      <c r="D40" s="376"/>
      <c r="E40" s="376"/>
      <c r="F40" s="376"/>
      <c r="G40" s="376"/>
      <c r="H40" s="376"/>
    </row>
    <row r="41" spans="2:13" ht="24.95" customHeight="1" x14ac:dyDescent="0.4">
      <c r="B41" s="440" t="s">
        <v>94</v>
      </c>
      <c r="C41" s="443" t="s">
        <v>95</v>
      </c>
      <c r="D41" s="446" t="s">
        <v>96</v>
      </c>
      <c r="E41" s="446"/>
      <c r="F41" s="446"/>
      <c r="G41" s="446"/>
      <c r="H41" s="446"/>
    </row>
    <row r="42" spans="2:13" ht="24.95" customHeight="1" x14ac:dyDescent="0.4">
      <c r="B42" s="441"/>
      <c r="C42" s="444"/>
      <c r="D42" s="447" t="s">
        <v>97</v>
      </c>
      <c r="E42" s="448" t="s">
        <v>98</v>
      </c>
      <c r="F42" s="449"/>
      <c r="G42" s="449"/>
      <c r="H42" s="450"/>
    </row>
    <row r="43" spans="2:13" ht="24.95" customHeight="1" x14ac:dyDescent="0.4">
      <c r="B43" s="442"/>
      <c r="C43" s="445"/>
      <c r="D43" s="380"/>
      <c r="E43" s="258" t="s">
        <v>99</v>
      </c>
      <c r="F43" s="259"/>
      <c r="G43" s="258" t="s">
        <v>99</v>
      </c>
      <c r="H43" s="259"/>
    </row>
    <row r="44" spans="2:13" ht="24.95" customHeight="1" x14ac:dyDescent="0.4">
      <c r="B44" s="260" t="s">
        <v>100</v>
      </c>
      <c r="C44" s="261"/>
      <c r="D44" s="261"/>
      <c r="E44" s="429"/>
      <c r="F44" s="384"/>
      <c r="G44" s="430"/>
      <c r="H44" s="384"/>
    </row>
    <row r="45" spans="2:13" ht="24.95" customHeight="1" x14ac:dyDescent="0.4">
      <c r="B45" s="260" t="s">
        <v>101</v>
      </c>
      <c r="C45" s="261"/>
      <c r="D45" s="261"/>
      <c r="E45" s="429"/>
      <c r="F45" s="384"/>
      <c r="G45" s="430"/>
      <c r="H45" s="384"/>
    </row>
    <row r="46" spans="2:13" ht="24.95" customHeight="1" x14ac:dyDescent="0.4">
      <c r="B46" s="260" t="s">
        <v>102</v>
      </c>
      <c r="C46" s="262">
        <f>C44-C45</f>
        <v>0</v>
      </c>
      <c r="D46" s="262">
        <f>D44-D45</f>
        <v>0</v>
      </c>
      <c r="E46" s="431">
        <f>E44-E45</f>
        <v>0</v>
      </c>
      <c r="F46" s="432"/>
      <c r="G46" s="433">
        <f>G44-G45</f>
        <v>0</v>
      </c>
      <c r="H46" s="432"/>
    </row>
    <row r="47" spans="2:13" ht="24.95" customHeight="1" x14ac:dyDescent="0.4">
      <c r="B47" s="260" t="s">
        <v>103</v>
      </c>
      <c r="C47" s="261"/>
      <c r="D47" s="261"/>
      <c r="E47" s="429"/>
      <c r="F47" s="384"/>
      <c r="G47" s="430"/>
      <c r="H47" s="384"/>
    </row>
    <row r="48" spans="2:13" ht="24.95" customHeight="1" x14ac:dyDescent="0.4">
      <c r="B48" s="260" t="s">
        <v>104</v>
      </c>
      <c r="C48" s="262">
        <f>C46-C47</f>
        <v>0</v>
      </c>
      <c r="D48" s="262">
        <f>D46-D47</f>
        <v>0</v>
      </c>
      <c r="E48" s="431">
        <f>E46-E47</f>
        <v>0</v>
      </c>
      <c r="F48" s="394"/>
      <c r="G48" s="433">
        <f>G46-G47</f>
        <v>0</v>
      </c>
      <c r="H48" s="432"/>
    </row>
    <row r="49" spans="2:8" ht="24.95" customHeight="1" x14ac:dyDescent="0.4">
      <c r="B49" s="260" t="s">
        <v>105</v>
      </c>
      <c r="C49" s="261"/>
      <c r="D49" s="261"/>
      <c r="E49" s="429"/>
      <c r="F49" s="384"/>
      <c r="G49" s="430"/>
      <c r="H49" s="384"/>
    </row>
    <row r="50" spans="2:8" ht="24.95" customHeight="1" x14ac:dyDescent="0.4">
      <c r="B50" s="260" t="s">
        <v>106</v>
      </c>
      <c r="C50" s="261"/>
      <c r="D50" s="261"/>
      <c r="E50" s="429"/>
      <c r="F50" s="384"/>
      <c r="G50" s="430"/>
      <c r="H50" s="384"/>
    </row>
    <row r="51" spans="2:8" ht="24.95" customHeight="1" x14ac:dyDescent="0.4">
      <c r="B51" s="263" t="s">
        <v>107</v>
      </c>
      <c r="C51" s="262">
        <f>C48+C49-C50</f>
        <v>0</v>
      </c>
      <c r="D51" s="262">
        <f>D48+D49-D50</f>
        <v>0</v>
      </c>
      <c r="E51" s="431">
        <f>E48+E49-E50</f>
        <v>0</v>
      </c>
      <c r="F51" s="432"/>
      <c r="G51" s="433">
        <f>G48+G49-G50</f>
        <v>0</v>
      </c>
      <c r="H51" s="432"/>
    </row>
    <row r="52" spans="2:8" ht="24.95" customHeight="1" x14ac:dyDescent="0.4">
      <c r="B52" s="260" t="s">
        <v>108</v>
      </c>
      <c r="C52" s="264"/>
      <c r="D52" s="264"/>
      <c r="E52" s="430"/>
      <c r="F52" s="384"/>
      <c r="G52" s="430"/>
      <c r="H52" s="384"/>
    </row>
    <row r="53" spans="2:8" ht="24.95" customHeight="1" x14ac:dyDescent="0.4">
      <c r="B53" s="260" t="s">
        <v>109</v>
      </c>
      <c r="C53" s="262">
        <f>C51-C52</f>
        <v>0</v>
      </c>
      <c r="D53" s="262">
        <f>D51-D52</f>
        <v>0</v>
      </c>
      <c r="E53" s="433">
        <f>E51-E52</f>
        <v>0</v>
      </c>
      <c r="F53" s="394"/>
      <c r="G53" s="433">
        <f>G51-G52</f>
        <v>0</v>
      </c>
      <c r="H53" s="394"/>
    </row>
    <row r="54" spans="2:8" ht="24.95" customHeight="1" x14ac:dyDescent="0.4">
      <c r="B54" s="206" t="s">
        <v>271</v>
      </c>
    </row>
    <row r="55" spans="2:8" ht="24.95" customHeight="1" x14ac:dyDescent="0.4">
      <c r="B55" s="265"/>
      <c r="C55" s="266" t="s">
        <v>110</v>
      </c>
      <c r="D55" s="266" t="s">
        <v>97</v>
      </c>
      <c r="E55" s="434" t="s">
        <v>111</v>
      </c>
      <c r="F55" s="435"/>
      <c r="G55" s="435"/>
      <c r="H55" s="436"/>
    </row>
    <row r="56" spans="2:8" ht="24.95" customHeight="1" x14ac:dyDescent="0.4">
      <c r="B56" s="267" t="s">
        <v>112</v>
      </c>
      <c r="C56" s="268"/>
      <c r="D56" s="268"/>
      <c r="E56" s="437">
        <f>C56-D56</f>
        <v>0</v>
      </c>
      <c r="F56" s="438"/>
      <c r="G56" s="438"/>
      <c r="H56" s="439"/>
    </row>
    <row r="58" spans="2:8" ht="24.95" customHeight="1" x14ac:dyDescent="0.4">
      <c r="B58" s="211" t="s">
        <v>113</v>
      </c>
    </row>
    <row r="59" spans="2:8" ht="24.95" customHeight="1" x14ac:dyDescent="0.4">
      <c r="B59" s="206" t="s">
        <v>114</v>
      </c>
    </row>
    <row r="60" spans="2:8" ht="24.95" customHeight="1" x14ac:dyDescent="0.4">
      <c r="B60" s="269" t="s">
        <v>115</v>
      </c>
      <c r="C60" s="269"/>
    </row>
    <row r="61" spans="2:8" ht="24.95" customHeight="1" x14ac:dyDescent="0.4">
      <c r="B61" s="60" t="s">
        <v>116</v>
      </c>
      <c r="C61" s="23">
        <f>D44</f>
        <v>0</v>
      </c>
      <c r="D61" s="257" t="s">
        <v>117</v>
      </c>
      <c r="E61" s="257"/>
      <c r="F61" s="257"/>
      <c r="G61" s="257"/>
      <c r="H61" s="257"/>
    </row>
    <row r="62" spans="2:8" ht="24.95" customHeight="1" x14ac:dyDescent="0.4">
      <c r="B62" s="60" t="s">
        <v>118</v>
      </c>
      <c r="C62" s="23">
        <f>D45</f>
        <v>0</v>
      </c>
      <c r="D62" s="257"/>
      <c r="E62" s="257"/>
      <c r="F62" s="257"/>
      <c r="G62" s="257"/>
      <c r="H62" s="257"/>
    </row>
    <row r="63" spans="2:8" ht="24.95" customHeight="1" x14ac:dyDescent="0.4">
      <c r="B63" s="60" t="s">
        <v>119</v>
      </c>
      <c r="C63" s="23">
        <f>D47</f>
        <v>0</v>
      </c>
      <c r="D63" s="257"/>
      <c r="E63" s="257"/>
      <c r="F63" s="257"/>
      <c r="G63" s="257"/>
      <c r="H63" s="257"/>
    </row>
    <row r="64" spans="2:8" ht="24.95" customHeight="1" x14ac:dyDescent="0.4">
      <c r="B64" s="60" t="s">
        <v>120</v>
      </c>
      <c r="C64" s="23">
        <f>D50</f>
        <v>0</v>
      </c>
      <c r="D64" s="257"/>
      <c r="E64" s="257"/>
      <c r="F64" s="257"/>
      <c r="G64" s="257"/>
      <c r="H64" s="257"/>
    </row>
    <row r="65" spans="2:8" ht="24.95" customHeight="1" x14ac:dyDescent="0.4">
      <c r="B65" s="60" t="s">
        <v>121</v>
      </c>
      <c r="C65" s="23">
        <f>D52</f>
        <v>0</v>
      </c>
      <c r="D65" s="257"/>
      <c r="E65" s="257"/>
      <c r="F65" s="257"/>
      <c r="G65" s="257"/>
      <c r="H65" s="257"/>
    </row>
    <row r="66" spans="2:8" ht="24.95" customHeight="1" x14ac:dyDescent="0.4">
      <c r="B66" s="93" t="s">
        <v>122</v>
      </c>
      <c r="C66" s="23">
        <f>D49</f>
        <v>0</v>
      </c>
      <c r="D66" s="257"/>
      <c r="E66" s="257"/>
      <c r="F66" s="257"/>
      <c r="G66" s="257"/>
      <c r="H66" s="257"/>
    </row>
    <row r="67" spans="2:8" ht="24.95" customHeight="1" x14ac:dyDescent="0.4">
      <c r="B67" s="60" t="s">
        <v>123</v>
      </c>
      <c r="C67" s="16"/>
      <c r="D67" s="257" t="s">
        <v>124</v>
      </c>
      <c r="E67" s="257"/>
      <c r="F67" s="257"/>
      <c r="G67" s="257"/>
      <c r="H67" s="257"/>
    </row>
    <row r="68" spans="2:8" ht="24.95" customHeight="1" x14ac:dyDescent="0.4">
      <c r="B68" s="60" t="s">
        <v>125</v>
      </c>
      <c r="C68" s="16"/>
      <c r="D68" s="257" t="s">
        <v>270</v>
      </c>
      <c r="E68" s="331"/>
      <c r="F68" s="331"/>
      <c r="G68" s="257"/>
      <c r="H68" s="257"/>
    </row>
    <row r="69" spans="2:8" ht="9.9499999999999993" customHeight="1" x14ac:dyDescent="0.4">
      <c r="B69" s="61"/>
      <c r="C69" s="62"/>
      <c r="D69" s="63"/>
      <c r="E69" s="63"/>
      <c r="F69" s="63"/>
      <c r="G69" s="257"/>
      <c r="H69" s="257"/>
    </row>
    <row r="70" spans="2:8" ht="24.95" customHeight="1" x14ac:dyDescent="0.4">
      <c r="B70" s="60" t="s">
        <v>126</v>
      </c>
      <c r="C70" s="23">
        <f>+'【個人】1回目＞計算用シート'!C70</f>
        <v>0</v>
      </c>
      <c r="D70" s="63"/>
      <c r="E70" s="257"/>
      <c r="F70" s="257"/>
      <c r="G70" s="257"/>
      <c r="H70" s="257"/>
    </row>
    <row r="71" spans="2:8" ht="24.95" customHeight="1" x14ac:dyDescent="0.4">
      <c r="B71" s="60" t="s">
        <v>128</v>
      </c>
      <c r="C71" s="23">
        <f>+'【個人】1回目＞計算用シート'!C71</f>
        <v>0</v>
      </c>
      <c r="D71" s="63"/>
      <c r="E71" s="257"/>
      <c r="F71" s="257"/>
      <c r="G71" s="257"/>
      <c r="H71" s="257"/>
    </row>
    <row r="72" spans="2:8" ht="9.9499999999999993" customHeight="1" x14ac:dyDescent="0.4">
      <c r="B72" s="61"/>
      <c r="C72" s="62"/>
      <c r="D72" s="63"/>
      <c r="E72" s="63"/>
      <c r="F72" s="63"/>
      <c r="G72" s="257"/>
      <c r="H72" s="257"/>
    </row>
    <row r="73" spans="2:8" ht="24.95" customHeight="1" x14ac:dyDescent="0.4">
      <c r="B73" s="60" t="s">
        <v>130</v>
      </c>
      <c r="C73" s="16"/>
      <c r="D73" s="63" t="s">
        <v>131</v>
      </c>
      <c r="E73" s="257"/>
      <c r="F73" s="257"/>
      <c r="G73" s="257"/>
      <c r="H73" s="257"/>
    </row>
    <row r="74" spans="2:8" ht="24.95" customHeight="1" x14ac:dyDescent="0.4">
      <c r="B74" s="60" t="s">
        <v>132</v>
      </c>
      <c r="C74" s="16"/>
      <c r="D74" s="63" t="s">
        <v>133</v>
      </c>
      <c r="E74" s="257"/>
      <c r="F74" s="257"/>
      <c r="G74" s="257"/>
      <c r="H74" s="257"/>
    </row>
    <row r="75" spans="2:8" ht="24.95" customHeight="1" x14ac:dyDescent="0.4">
      <c r="C75" s="270"/>
      <c r="D75" s="257" t="s">
        <v>134</v>
      </c>
      <c r="E75" s="257"/>
      <c r="F75" s="257"/>
      <c r="G75" s="257"/>
      <c r="H75" s="257"/>
    </row>
    <row r="76" spans="2:8" ht="24.95" customHeight="1" x14ac:dyDescent="0.4">
      <c r="B76" s="211" t="s">
        <v>135</v>
      </c>
      <c r="C76" s="270"/>
      <c r="D76" s="257"/>
      <c r="E76" s="257"/>
      <c r="F76" s="257"/>
      <c r="G76" s="257"/>
      <c r="H76" s="257"/>
    </row>
    <row r="77" spans="2:8" ht="24.95" customHeight="1" x14ac:dyDescent="0.4">
      <c r="B77" s="269" t="s">
        <v>115</v>
      </c>
      <c r="C77" s="271" t="s">
        <v>136</v>
      </c>
      <c r="D77" s="272" t="s">
        <v>137</v>
      </c>
      <c r="E77" s="257"/>
      <c r="F77" s="257"/>
      <c r="G77" s="257"/>
      <c r="H77" s="257"/>
    </row>
    <row r="78" spans="2:8" ht="24.95" customHeight="1" x14ac:dyDescent="0.4">
      <c r="B78" s="60" t="s">
        <v>138</v>
      </c>
      <c r="C78" s="273">
        <f>C44</f>
        <v>0</v>
      </c>
      <c r="D78" s="273">
        <f>D44</f>
        <v>0</v>
      </c>
      <c r="E78" s="257"/>
      <c r="F78" s="257"/>
      <c r="G78" s="257"/>
      <c r="H78" s="257"/>
    </row>
    <row r="79" spans="2:8" ht="24.95" customHeight="1" x14ac:dyDescent="0.4">
      <c r="B79" s="60" t="s">
        <v>139</v>
      </c>
      <c r="C79" s="273">
        <f>C46</f>
        <v>0</v>
      </c>
      <c r="D79" s="273">
        <f>D46</f>
        <v>0</v>
      </c>
      <c r="E79" s="257"/>
      <c r="F79" s="257"/>
      <c r="G79" s="257"/>
      <c r="H79" s="257"/>
    </row>
    <row r="80" spans="2:8" ht="24.95" customHeight="1" thickBot="1" x14ac:dyDescent="0.45">
      <c r="B80" s="274" t="s">
        <v>140</v>
      </c>
      <c r="C80" s="275">
        <f>C51</f>
        <v>0</v>
      </c>
      <c r="D80" s="69"/>
      <c r="E80" s="257"/>
      <c r="F80" s="257"/>
      <c r="G80" s="257"/>
      <c r="H80" s="257"/>
    </row>
    <row r="81" spans="2:10" ht="24.95" customHeight="1" x14ac:dyDescent="0.4">
      <c r="B81" s="276" t="s">
        <v>141</v>
      </c>
      <c r="C81" s="277">
        <f>C56</f>
        <v>0</v>
      </c>
      <c r="D81" s="277">
        <f>D56</f>
        <v>0</v>
      </c>
      <c r="E81" s="257"/>
      <c r="F81" s="257"/>
      <c r="G81" s="257"/>
      <c r="H81" s="257"/>
    </row>
    <row r="82" spans="2:10" ht="24.95" customHeight="1" x14ac:dyDescent="0.4">
      <c r="C82" s="270"/>
      <c r="D82" s="257"/>
      <c r="E82" s="257"/>
      <c r="F82" s="257"/>
      <c r="G82" s="257"/>
      <c r="H82" s="257"/>
    </row>
    <row r="83" spans="2:10" ht="24.95" customHeight="1" x14ac:dyDescent="0.4">
      <c r="B83" s="211" t="s">
        <v>142</v>
      </c>
      <c r="C83" s="278"/>
      <c r="D83" s="257"/>
      <c r="E83" s="257"/>
      <c r="F83" s="257"/>
      <c r="G83" s="257"/>
      <c r="H83" s="257"/>
    </row>
    <row r="84" spans="2:10" ht="24.95" customHeight="1" x14ac:dyDescent="0.4">
      <c r="B84" s="269" t="s">
        <v>115</v>
      </c>
      <c r="C84" s="279" t="s">
        <v>143</v>
      </c>
      <c r="D84" s="257"/>
      <c r="E84" s="257"/>
      <c r="F84" s="257"/>
      <c r="G84" s="257"/>
      <c r="H84" s="257"/>
    </row>
    <row r="85" spans="2:10" ht="24.95" customHeight="1" x14ac:dyDescent="0.4">
      <c r="B85" s="60" t="s">
        <v>144</v>
      </c>
      <c r="C85" s="280">
        <f>C70</f>
        <v>0</v>
      </c>
      <c r="D85" s="425" t="s">
        <v>145</v>
      </c>
      <c r="E85" s="426"/>
      <c r="F85" s="426"/>
      <c r="G85" s="426"/>
      <c r="H85" s="426"/>
      <c r="I85" s="426"/>
      <c r="J85" s="426"/>
    </row>
    <row r="86" spans="2:10" ht="24.95" customHeight="1" x14ac:dyDescent="0.4">
      <c r="B86" s="60" t="s">
        <v>146</v>
      </c>
      <c r="C86" s="280">
        <f>C61-C62-C63-C64-C64-C66-C67-C68</f>
        <v>0</v>
      </c>
      <c r="D86" s="425" t="s">
        <v>147</v>
      </c>
      <c r="E86" s="426"/>
      <c r="F86" s="426"/>
      <c r="G86" s="426"/>
      <c r="H86" s="426"/>
      <c r="I86" s="426"/>
      <c r="J86" s="426"/>
    </row>
    <row r="87" spans="2:10" ht="24.95" customHeight="1" x14ac:dyDescent="0.4">
      <c r="B87" s="60" t="s">
        <v>148</v>
      </c>
      <c r="C87" s="280">
        <f>C71</f>
        <v>0</v>
      </c>
      <c r="D87" s="425" t="s">
        <v>149</v>
      </c>
      <c r="E87" s="426"/>
      <c r="F87" s="426"/>
      <c r="G87" s="426"/>
      <c r="H87" s="426"/>
      <c r="I87" s="426"/>
      <c r="J87" s="426"/>
    </row>
    <row r="88" spans="2:10" ht="24.95" customHeight="1" x14ac:dyDescent="0.4">
      <c r="B88" s="60" t="s">
        <v>150</v>
      </c>
      <c r="C88" s="280">
        <f>C62+C63+C64+C65+C66+C67+C68</f>
        <v>0</v>
      </c>
      <c r="D88" s="281" t="s">
        <v>151</v>
      </c>
      <c r="E88" s="63"/>
      <c r="F88" s="63"/>
      <c r="G88" s="63"/>
      <c r="H88" s="63"/>
      <c r="I88" s="63"/>
      <c r="J88" s="63"/>
    </row>
    <row r="89" spans="2:10" ht="24.95" customHeight="1" x14ac:dyDescent="0.4">
      <c r="B89" s="60" t="s">
        <v>152</v>
      </c>
      <c r="C89" s="280">
        <f>IFERROR(INT(IF(((C86-C87)*C85/C88)&gt;=0,(C86-C87)*C85/C88,0)),IFERROR(INT(IF(((C86-C87)*C85/C88)&gt;=0,(C86-C87)*C85/C88,0)),0))</f>
        <v>0</v>
      </c>
      <c r="D89" s="425" t="s">
        <v>153</v>
      </c>
      <c r="E89" s="426"/>
      <c r="F89" s="426"/>
      <c r="G89" s="426"/>
      <c r="H89" s="426"/>
    </row>
    <row r="90" spans="2:10" ht="24.95" customHeight="1" thickBot="1" x14ac:dyDescent="0.45">
      <c r="B90" s="282" t="s">
        <v>154</v>
      </c>
      <c r="C90" s="283">
        <f>C73+C74</f>
        <v>0</v>
      </c>
      <c r="D90" s="425" t="s">
        <v>155</v>
      </c>
      <c r="E90" s="426"/>
      <c r="F90" s="426"/>
      <c r="G90" s="426"/>
      <c r="H90" s="426"/>
    </row>
    <row r="91" spans="2:10" ht="24.95" customHeight="1" thickTop="1" thickBot="1" x14ac:dyDescent="0.45">
      <c r="B91" s="284" t="s">
        <v>156</v>
      </c>
      <c r="C91" s="285">
        <f>INT(IF(C90=C85,0,IF(C89&gt;C85,C85-C90,MAX(C89-C90,0))))</f>
        <v>0</v>
      </c>
      <c r="D91" s="427" t="s">
        <v>157</v>
      </c>
      <c r="E91" s="426"/>
      <c r="F91" s="426"/>
      <c r="G91" s="426"/>
      <c r="H91" s="426"/>
    </row>
    <row r="92" spans="2:10" ht="24.95" customHeight="1" thickTop="1" x14ac:dyDescent="0.4"/>
    <row r="93" spans="2:10" ht="24.95" customHeight="1" x14ac:dyDescent="0.4">
      <c r="B93" s="248" t="s">
        <v>44</v>
      </c>
      <c r="C93" s="286"/>
      <c r="D93" s="286"/>
      <c r="E93" s="286"/>
      <c r="F93" s="286"/>
      <c r="G93" s="286"/>
      <c r="H93" s="286"/>
      <c r="I93" s="249" t="str">
        <f>+IF(COUNTBLANK(C97:D99)+COUNTBLANK(C107:D107)+COUNTBLANK(C104:D104)+COUNTBLANK(C112:D117)+COUNTBLANK(C125:D139)+COUNTBLANK(C146:D149)&gt;0,"未入力あり","入力完了")</f>
        <v>未入力あり</v>
      </c>
    </row>
    <row r="94" spans="2:10" ht="24.95" customHeight="1" x14ac:dyDescent="0.4">
      <c r="B94" s="206" t="s">
        <v>158</v>
      </c>
    </row>
    <row r="95" spans="2:10" ht="24.95" customHeight="1" x14ac:dyDescent="0.4">
      <c r="B95" s="78" t="s">
        <v>159</v>
      </c>
      <c r="C95" s="94" t="s">
        <v>247</v>
      </c>
      <c r="D95"/>
    </row>
    <row r="96" spans="2:10" ht="24.95" customHeight="1" x14ac:dyDescent="0.4">
      <c r="B96" s="96" t="s">
        <v>161</v>
      </c>
      <c r="C96" s="79" t="s">
        <v>110</v>
      </c>
      <c r="D96" s="79" t="s">
        <v>97</v>
      </c>
      <c r="E96" s="245"/>
      <c r="F96" s="245"/>
    </row>
    <row r="97" spans="2:6" ht="24.95" customHeight="1" x14ac:dyDescent="0.4">
      <c r="B97" s="60" t="s">
        <v>162</v>
      </c>
      <c r="C97" s="16"/>
      <c r="D97" s="16"/>
    </row>
    <row r="98" spans="2:6" ht="24.95" customHeight="1" x14ac:dyDescent="0.4">
      <c r="B98" s="60" t="s">
        <v>163</v>
      </c>
      <c r="C98" s="16"/>
      <c r="D98" s="16"/>
    </row>
    <row r="99" spans="2:6" ht="24.95" customHeight="1" thickBot="1" x14ac:dyDescent="0.45">
      <c r="B99" s="282" t="s">
        <v>164</v>
      </c>
      <c r="C99" s="287"/>
      <c r="D99" s="287"/>
    </row>
    <row r="100" spans="2:6" ht="24.95" customHeight="1" thickTop="1" x14ac:dyDescent="0.4">
      <c r="B100" s="288" t="s">
        <v>165</v>
      </c>
      <c r="C100" s="289">
        <f>SUM(C97:C99)</f>
        <v>0</v>
      </c>
      <c r="D100" s="289">
        <f>SUM(D97:D99)</f>
        <v>0</v>
      </c>
    </row>
    <row r="102" spans="2:6" ht="24.95" customHeight="1" x14ac:dyDescent="0.4">
      <c r="B102" s="78" t="s">
        <v>166</v>
      </c>
      <c r="C102" s="94" t="s">
        <v>247</v>
      </c>
      <c r="D102" s="6"/>
    </row>
    <row r="103" spans="2:6" ht="24.95" customHeight="1" x14ac:dyDescent="0.4">
      <c r="B103" s="96" t="s">
        <v>161</v>
      </c>
      <c r="C103" s="79" t="s">
        <v>110</v>
      </c>
      <c r="D103" s="79" t="s">
        <v>97</v>
      </c>
      <c r="E103" s="245"/>
      <c r="F103" s="245"/>
    </row>
    <row r="104" spans="2:6" ht="24.95" customHeight="1" x14ac:dyDescent="0.4">
      <c r="B104" s="290" t="s">
        <v>167</v>
      </c>
      <c r="C104" s="16"/>
      <c r="D104" s="16"/>
    </row>
    <row r="105" spans="2:6" ht="24.95" customHeight="1" x14ac:dyDescent="0.4">
      <c r="B105" s="291" t="s">
        <v>168</v>
      </c>
      <c r="C105" s="23">
        <f>C97</f>
        <v>0</v>
      </c>
      <c r="D105" s="23">
        <f>D97</f>
        <v>0</v>
      </c>
    </row>
    <row r="106" spans="2:6" ht="24.95" customHeight="1" x14ac:dyDescent="0.4">
      <c r="B106" s="291" t="s">
        <v>169</v>
      </c>
      <c r="C106" s="23">
        <f>C98</f>
        <v>0</v>
      </c>
      <c r="D106" s="23">
        <f>D98</f>
        <v>0</v>
      </c>
    </row>
    <row r="107" spans="2:6" ht="24.95" customHeight="1" thickBot="1" x14ac:dyDescent="0.45">
      <c r="B107" s="292" t="s">
        <v>170</v>
      </c>
      <c r="C107" s="101"/>
      <c r="D107" s="101"/>
    </row>
    <row r="108" spans="2:6" ht="24.95" customHeight="1" thickTop="1" x14ac:dyDescent="0.4">
      <c r="B108" s="293" t="s">
        <v>171</v>
      </c>
      <c r="C108" s="103">
        <f>SUM(C104:C107)</f>
        <v>0</v>
      </c>
      <c r="D108" s="103">
        <f>SUM(D104:D107)</f>
        <v>0</v>
      </c>
    </row>
    <row r="109" spans="2:6" ht="24.95" customHeight="1" x14ac:dyDescent="0.4">
      <c r="B109" s="108"/>
    </row>
    <row r="110" spans="2:6" ht="24.95" customHeight="1" x14ac:dyDescent="0.4">
      <c r="B110" s="78" t="s">
        <v>172</v>
      </c>
      <c r="C110" s="94" t="s">
        <v>247</v>
      </c>
      <c r="D110"/>
    </row>
    <row r="111" spans="2:6" ht="24.95" customHeight="1" x14ac:dyDescent="0.4">
      <c r="B111" s="294" t="s">
        <v>161</v>
      </c>
      <c r="C111" s="79" t="s">
        <v>110</v>
      </c>
      <c r="D111" s="79" t="s">
        <v>97</v>
      </c>
      <c r="E111" s="245"/>
      <c r="F111" s="245"/>
    </row>
    <row r="112" spans="2:6" ht="24.95" customHeight="1" x14ac:dyDescent="0.4">
      <c r="B112" s="290" t="s">
        <v>173</v>
      </c>
      <c r="C112" s="16"/>
      <c r="D112" s="16"/>
    </row>
    <row r="113" spans="2:10" ht="24.95" customHeight="1" x14ac:dyDescent="0.4">
      <c r="B113" s="290" t="s">
        <v>174</v>
      </c>
      <c r="C113" s="16"/>
      <c r="D113" s="16"/>
    </row>
    <row r="114" spans="2:10" ht="24.95" customHeight="1" x14ac:dyDescent="0.4">
      <c r="B114" s="290" t="s">
        <v>175</v>
      </c>
      <c r="C114" s="16"/>
      <c r="D114" s="16"/>
    </row>
    <row r="115" spans="2:10" ht="24.95" customHeight="1" thickBot="1" x14ac:dyDescent="0.45">
      <c r="B115" s="295" t="s">
        <v>176</v>
      </c>
      <c r="C115" s="287"/>
      <c r="D115" s="287"/>
    </row>
    <row r="116" spans="2:10" ht="24.95" customHeight="1" thickTop="1" thickBot="1" x14ac:dyDescent="0.45">
      <c r="B116" s="296" t="s">
        <v>177</v>
      </c>
      <c r="C116" s="297">
        <f>SUM(C112:C115)</f>
        <v>0</v>
      </c>
      <c r="D116" s="297">
        <f>SUM(D112:D115)</f>
        <v>0</v>
      </c>
    </row>
    <row r="117" spans="2:10" ht="24.95" customHeight="1" thickTop="1" thickBot="1" x14ac:dyDescent="0.45">
      <c r="B117" s="298" t="s">
        <v>178</v>
      </c>
      <c r="C117" s="299"/>
      <c r="D117" s="299"/>
    </row>
    <row r="118" spans="2:10" ht="24.95" customHeight="1" thickTop="1" x14ac:dyDescent="0.4">
      <c r="B118" s="293" t="s">
        <v>171</v>
      </c>
      <c r="C118" s="103">
        <f>C116+C117</f>
        <v>0</v>
      </c>
      <c r="D118" s="103">
        <f>D116+D117</f>
        <v>0</v>
      </c>
    </row>
    <row r="119" spans="2:10" ht="24.95" customHeight="1" x14ac:dyDescent="0.4">
      <c r="B119" s="108"/>
      <c r="C119"/>
      <c r="D119"/>
    </row>
    <row r="120" spans="2:10" ht="24.95" customHeight="1" x14ac:dyDescent="0.4">
      <c r="B120" s="78" t="s">
        <v>179</v>
      </c>
      <c r="D120" s="300"/>
    </row>
    <row r="121" spans="2:10" ht="24.95" customHeight="1" x14ac:dyDescent="0.4">
      <c r="B121" s="301" t="s">
        <v>180</v>
      </c>
      <c r="C121"/>
      <c r="D121"/>
    </row>
    <row r="122" spans="2:10" ht="24" customHeight="1" x14ac:dyDescent="0.4">
      <c r="B122" s="301" t="s">
        <v>181</v>
      </c>
    </row>
    <row r="123" spans="2:10" ht="24.95" customHeight="1" x14ac:dyDescent="0.4">
      <c r="B123" s="244" t="s">
        <v>182</v>
      </c>
    </row>
    <row r="124" spans="2:10" ht="24.95" customHeight="1" x14ac:dyDescent="0.4">
      <c r="B124" s="294" t="s">
        <v>161</v>
      </c>
      <c r="C124" s="226" t="s">
        <v>248</v>
      </c>
      <c r="D124" s="79" t="s">
        <v>184</v>
      </c>
    </row>
    <row r="125" spans="2:10" ht="24.95" customHeight="1" x14ac:dyDescent="0.4">
      <c r="B125" s="290" t="s">
        <v>185</v>
      </c>
      <c r="C125" s="23">
        <f>+'【個人】4回目＞計算用シート'!D125</f>
        <v>0</v>
      </c>
      <c r="D125" s="23">
        <f>D44</f>
        <v>0</v>
      </c>
      <c r="E125" s="300"/>
    </row>
    <row r="126" spans="2:10" ht="24.95" customHeight="1" x14ac:dyDescent="0.4">
      <c r="B126" s="290" t="s">
        <v>186</v>
      </c>
      <c r="C126" s="23">
        <f>+'【個人】4回目＞計算用シート'!D126</f>
        <v>0</v>
      </c>
      <c r="D126" s="23">
        <f>D45</f>
        <v>0</v>
      </c>
    </row>
    <row r="127" spans="2:10" ht="24.95" customHeight="1" x14ac:dyDescent="0.4">
      <c r="B127" s="290" t="s">
        <v>187</v>
      </c>
      <c r="C127" s="23">
        <f>+'【個人】4回目＞計算用シート'!D127</f>
        <v>0</v>
      </c>
      <c r="D127" s="23">
        <f>D46</f>
        <v>0</v>
      </c>
    </row>
    <row r="128" spans="2:10" ht="24.95" customHeight="1" x14ac:dyDescent="0.4">
      <c r="B128" s="290" t="s">
        <v>188</v>
      </c>
      <c r="C128" s="23">
        <f>+'【個人】4回目＞計算用シート'!D128</f>
        <v>0</v>
      </c>
      <c r="D128" s="23">
        <f>D150</f>
        <v>0</v>
      </c>
      <c r="E128" s="302"/>
      <c r="I128" s="341"/>
      <c r="J128" s="341"/>
    </row>
    <row r="129" spans="2:10" ht="24.95" customHeight="1" x14ac:dyDescent="0.4">
      <c r="B129" s="290" t="s">
        <v>189</v>
      </c>
      <c r="C129" s="23">
        <f>+'【個人】4回目＞計算用シート'!D129</f>
        <v>0</v>
      </c>
      <c r="D129" s="23">
        <f>D127-D128</f>
        <v>0</v>
      </c>
      <c r="I129" s="428"/>
      <c r="J129" s="373"/>
    </row>
    <row r="130" spans="2:10" ht="24.95" customHeight="1" x14ac:dyDescent="0.4">
      <c r="B130" s="290" t="s">
        <v>190</v>
      </c>
      <c r="C130" s="23">
        <f>+'【個人】4回目＞計算用シート'!D130</f>
        <v>0</v>
      </c>
      <c r="D130" s="23">
        <f>D129-D147</f>
        <v>0</v>
      </c>
      <c r="I130" s="428"/>
      <c r="J130" s="373"/>
    </row>
    <row r="131" spans="2:10" ht="24.95" customHeight="1" x14ac:dyDescent="0.4">
      <c r="B131" s="290" t="s">
        <v>191</v>
      </c>
      <c r="C131" s="23">
        <f>+'【個人】4回目＞計算用シート'!D131</f>
        <v>0</v>
      </c>
      <c r="D131" s="23">
        <f>D100</f>
        <v>0</v>
      </c>
      <c r="I131" s="428"/>
      <c r="J131" s="373"/>
    </row>
    <row r="132" spans="2:10" ht="24.95" customHeight="1" x14ac:dyDescent="0.4">
      <c r="B132" s="290" t="s">
        <v>192</v>
      </c>
      <c r="C132" s="23">
        <f>+'【個人】4回目＞計算用シート'!D132</f>
        <v>0</v>
      </c>
      <c r="D132" s="23">
        <f>D108</f>
        <v>0</v>
      </c>
      <c r="I132" s="428"/>
      <c r="J132" s="373"/>
    </row>
    <row r="133" spans="2:10" ht="24.95" customHeight="1" x14ac:dyDescent="0.4">
      <c r="B133" s="290" t="s">
        <v>193</v>
      </c>
      <c r="C133" s="23">
        <f>+'【個人】4回目＞計算用シート'!D133</f>
        <v>0</v>
      </c>
      <c r="D133" s="16"/>
      <c r="E133" s="245"/>
      <c r="I133" s="428"/>
      <c r="J133" s="373"/>
    </row>
    <row r="134" spans="2:10" ht="24.95" customHeight="1" x14ac:dyDescent="0.4">
      <c r="B134" s="290" t="s">
        <v>194</v>
      </c>
      <c r="C134" s="23">
        <f>+'【個人】4回目＞計算用シート'!D134</f>
        <v>0</v>
      </c>
      <c r="D134" s="16"/>
    </row>
    <row r="135" spans="2:10" ht="24.95" customHeight="1" x14ac:dyDescent="0.4">
      <c r="B135" s="290" t="s">
        <v>195</v>
      </c>
      <c r="C135" s="23">
        <f>+'【個人】4回目＞計算用シート'!D135</f>
        <v>0</v>
      </c>
      <c r="D135" s="23">
        <f>D118</f>
        <v>0</v>
      </c>
      <c r="E135" s="300"/>
      <c r="F135" s="300"/>
    </row>
    <row r="136" spans="2:10" ht="24.95" customHeight="1" x14ac:dyDescent="0.4">
      <c r="B136" s="290" t="s">
        <v>196</v>
      </c>
      <c r="C136" s="23">
        <f>+'【個人】4回目＞計算用シート'!D136</f>
        <v>0</v>
      </c>
      <c r="D136" s="23">
        <f>D116</f>
        <v>0</v>
      </c>
    </row>
    <row r="137" spans="2:10" ht="24.95" customHeight="1" x14ac:dyDescent="0.4">
      <c r="B137" s="290" t="s">
        <v>197</v>
      </c>
      <c r="C137" s="23">
        <f>+'【個人】4回目＞計算用シート'!D137</f>
        <v>0</v>
      </c>
      <c r="D137" s="23">
        <f>D117</f>
        <v>0</v>
      </c>
    </row>
    <row r="138" spans="2:10" ht="24.95" customHeight="1" x14ac:dyDescent="0.4">
      <c r="B138" s="290" t="s">
        <v>198</v>
      </c>
      <c r="C138" s="23">
        <f>+'【個人】4回目＞計算用シート'!D138</f>
        <v>0</v>
      </c>
      <c r="D138" s="23">
        <f>D129+D132+D135</f>
        <v>0</v>
      </c>
    </row>
    <row r="139" spans="2:10" ht="24.95" customHeight="1" x14ac:dyDescent="0.4">
      <c r="B139" s="290" t="s">
        <v>199</v>
      </c>
      <c r="C139" s="303">
        <f>+'【個人】4回目＞計算用シート'!D139</f>
        <v>0</v>
      </c>
      <c r="D139" s="304"/>
    </row>
    <row r="140" spans="2:10" ht="24.95" customHeight="1" x14ac:dyDescent="0.4">
      <c r="B140" s="290" t="s">
        <v>200</v>
      </c>
      <c r="C140" s="23">
        <f>+'【個人】4回目＞計算用シート'!D140</f>
        <v>0</v>
      </c>
      <c r="D140" s="23">
        <f>IFERROR(D138/D139,)</f>
        <v>0</v>
      </c>
    </row>
    <row r="141" spans="2:10" ht="24.95" customHeight="1" x14ac:dyDescent="0.4">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c r="D141"/>
    </row>
    <row r="142" spans="2:10" ht="24.95" customHeight="1" x14ac:dyDescent="0.4">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c r="D142"/>
    </row>
    <row r="144" spans="2:10" ht="24.95" customHeight="1" x14ac:dyDescent="0.4">
      <c r="B144" s="245" t="s">
        <v>201</v>
      </c>
    </row>
    <row r="145" spans="2:18" ht="24.95" customHeight="1" x14ac:dyDescent="0.4">
      <c r="B145" s="305" t="s">
        <v>202</v>
      </c>
      <c r="C145" s="79" t="s">
        <v>248</v>
      </c>
      <c r="D145" s="79" t="s">
        <v>203</v>
      </c>
    </row>
    <row r="146" spans="2:18" ht="24.95" customHeight="1" x14ac:dyDescent="0.4">
      <c r="B146" s="306" t="s">
        <v>204</v>
      </c>
      <c r="C146" s="307">
        <f>+'【個人】4回目＞計算用シート'!D146</f>
        <v>0</v>
      </c>
      <c r="D146" s="328">
        <f>+D47</f>
        <v>0</v>
      </c>
    </row>
    <row r="147" spans="2:18" ht="24.95" customHeight="1" x14ac:dyDescent="0.4">
      <c r="B147" s="306" t="s">
        <v>205</v>
      </c>
      <c r="C147" s="307">
        <f>+'【個人】4回目＞計算用シート'!D147</f>
        <v>0</v>
      </c>
      <c r="D147" s="16"/>
    </row>
    <row r="148" spans="2:18" ht="24.95" customHeight="1" x14ac:dyDescent="0.4">
      <c r="B148" s="306" t="s">
        <v>206</v>
      </c>
      <c r="C148" s="307">
        <f>+'【個人】4回目＞計算用シート'!D148</f>
        <v>0</v>
      </c>
      <c r="D148" s="328">
        <f>+D49</f>
        <v>0</v>
      </c>
    </row>
    <row r="149" spans="2:18" ht="24.95" customHeight="1" thickBot="1" x14ac:dyDescent="0.45">
      <c r="B149" s="308" t="s">
        <v>207</v>
      </c>
      <c r="C149" s="309">
        <f>+'【個人】4回目＞計算用シート'!D149</f>
        <v>0</v>
      </c>
      <c r="D149" s="329">
        <f>+D50</f>
        <v>0</v>
      </c>
    </row>
    <row r="150" spans="2:18" ht="24.95" customHeight="1" thickTop="1" x14ac:dyDescent="0.4">
      <c r="B150" s="310" t="s">
        <v>208</v>
      </c>
      <c r="C150" s="311">
        <f>C146-C147-C148+C149</f>
        <v>0</v>
      </c>
      <c r="D150" s="103">
        <f>D146-D147-D148+D149</f>
        <v>0</v>
      </c>
    </row>
    <row r="152" spans="2:18" ht="24.95" customHeight="1" x14ac:dyDescent="0.4">
      <c r="B152" s="290" t="s">
        <v>209</v>
      </c>
      <c r="C152" s="312"/>
      <c r="D152" s="313">
        <f>IFERROR(IF(C138&lt;0,(D138-C138)/C138*-1,IF(C138&gt;0,(D138-C138)/C138,IF(AND(C138=0,D138&gt;0),1,0))),0)</f>
        <v>0</v>
      </c>
    </row>
    <row r="153" spans="2:18" ht="24.95" customHeight="1" x14ac:dyDescent="0.4">
      <c r="B153" s="290" t="s">
        <v>210</v>
      </c>
      <c r="C153" s="312"/>
      <c r="D153" s="313">
        <f>IFERROR(IF(C140&lt;0,(D140-C140)/C140*-1,IF(C140&gt;0,(D140-C140)/C140,IF(AND(C140=0,D140&gt;0),1,0))),0)</f>
        <v>0</v>
      </c>
    </row>
    <row r="154" spans="2:18" ht="12" customHeight="1" x14ac:dyDescent="0.4"/>
    <row r="155" spans="2:18" ht="12" customHeight="1" x14ac:dyDescent="0.4"/>
    <row r="156" spans="2:18" ht="12" customHeight="1" x14ac:dyDescent="0.4"/>
    <row r="157" spans="2:18" ht="24.95" customHeight="1" x14ac:dyDescent="0.4">
      <c r="B157" s="248" t="s">
        <v>46</v>
      </c>
      <c r="C157" s="286"/>
      <c r="D157" s="286"/>
      <c r="E157" s="286"/>
      <c r="F157" s="286"/>
      <c r="G157" s="286"/>
      <c r="H157" s="286"/>
      <c r="I157" s="286"/>
    </row>
    <row r="158" spans="2:18" ht="24.95" customHeight="1" x14ac:dyDescent="0.4">
      <c r="B158" s="206" t="s">
        <v>211</v>
      </c>
    </row>
    <row r="160" spans="2:18" ht="24.95" customHeight="1" x14ac:dyDescent="0.4">
      <c r="B160" s="211" t="s">
        <v>269</v>
      </c>
      <c r="O160" s="206" t="s">
        <v>79</v>
      </c>
      <c r="P160" s="206" t="s">
        <v>82</v>
      </c>
      <c r="Q160" s="206" t="s">
        <v>212</v>
      </c>
      <c r="R160" s="206" t="s">
        <v>213</v>
      </c>
    </row>
    <row r="161" spans="2:19" ht="24.95" customHeight="1" x14ac:dyDescent="0.4">
      <c r="B161" s="294" t="s">
        <v>161</v>
      </c>
      <c r="C161" s="327" t="s">
        <v>248</v>
      </c>
      <c r="D161" s="327" t="s">
        <v>216</v>
      </c>
      <c r="K161" s="206" t="s">
        <v>217</v>
      </c>
      <c r="O161" s="206" t="s">
        <v>218</v>
      </c>
      <c r="P161" s="206" t="s">
        <v>218</v>
      </c>
      <c r="Q161" s="206" t="str">
        <f>+IF(COUNTBLANK(C163:D164)+COUNTBLANK(C170:D171)&gt;0,"未入力あり","入力完了")</f>
        <v>未入力あり</v>
      </c>
      <c r="R161" s="206" t="str">
        <f>+IF(COUNTBLANK(C163:D164)+COUNTBLANK(C176:D177)&gt;0,"未入力あり","入力完了")</f>
        <v>未入力あり</v>
      </c>
      <c r="S161" s="314"/>
    </row>
    <row r="162" spans="2:19" ht="24.95" customHeight="1" x14ac:dyDescent="0.4">
      <c r="B162" s="294" t="s">
        <v>219</v>
      </c>
      <c r="C162" s="315" t="str">
        <f>+'【個人】4回目＞計算用シート'!D162</f>
        <v>　年　3月時点</v>
      </c>
      <c r="D162" s="316" t="s">
        <v>221</v>
      </c>
      <c r="K162" s="206" t="s">
        <v>80</v>
      </c>
      <c r="O162" s="206" t="str">
        <f>+IF(COUNTBLANK(C163:D164)&gt;0,"未入力あり","入力完了")</f>
        <v>未入力あり</v>
      </c>
      <c r="S162" s="314"/>
    </row>
    <row r="163" spans="2:19" ht="24.95" customHeight="1" x14ac:dyDescent="0.4">
      <c r="B163" s="294" t="s">
        <v>222</v>
      </c>
      <c r="C163" s="307">
        <f>+'【個人】4回目＞計算用シート'!D163</f>
        <v>0</v>
      </c>
      <c r="D163" s="317"/>
      <c r="K163" s="206" t="s">
        <v>223</v>
      </c>
      <c r="O163" s="206" t="s">
        <v>218</v>
      </c>
      <c r="P163" s="206" t="s">
        <v>218</v>
      </c>
      <c r="Q163" s="206" t="str">
        <f>+IF(COUNTBLANK(C170:D171)&gt;0,"未入力あり","入力完了")</f>
        <v>未入力あり</v>
      </c>
      <c r="R163" s="206" t="str">
        <f>+IF(+COUNTBLANK(C176:D177)&gt;0,"未入力あり","入力完了")</f>
        <v>未入力あり</v>
      </c>
      <c r="S163" s="314"/>
    </row>
    <row r="164" spans="2:19" ht="24.95" customHeight="1" thickBot="1" x14ac:dyDescent="0.45">
      <c r="B164" s="294" t="s">
        <v>224</v>
      </c>
      <c r="C164" s="307">
        <f>+'【個人】4回目＞計算用シート'!D164</f>
        <v>0</v>
      </c>
      <c r="D164" s="317"/>
    </row>
    <row r="165" spans="2:19" ht="24.95" customHeight="1" thickTop="1" thickBot="1" x14ac:dyDescent="0.45">
      <c r="D165" s="318" t="s">
        <v>225</v>
      </c>
      <c r="E165" s="319" t="str">
        <f>IF(OR($C$10=$K$17,$C$10=$K$18),IF(D164-D163&gt;=30,"〇","×"),IF(D164-D163&gt;=50,"〇","×"))</f>
        <v>×</v>
      </c>
      <c r="F165"/>
    </row>
    <row r="166" spans="2:19" ht="24.95" customHeight="1" thickTop="1" x14ac:dyDescent="0.4"/>
    <row r="167" spans="2:19" ht="24.95" customHeight="1" x14ac:dyDescent="0.4">
      <c r="B167" s="211" t="s">
        <v>249</v>
      </c>
    </row>
    <row r="168" spans="2:19" ht="24.95" customHeight="1" x14ac:dyDescent="0.4">
      <c r="B168" s="294" t="s">
        <v>161</v>
      </c>
      <c r="C168" s="327" t="s">
        <v>248</v>
      </c>
      <c r="D168" s="327" t="s">
        <v>236</v>
      </c>
    </row>
    <row r="169" spans="2:19" ht="24.75" customHeight="1" x14ac:dyDescent="0.4">
      <c r="B169" s="320" t="s">
        <v>237</v>
      </c>
      <c r="C169" s="321" t="str">
        <f>+'【個人】4回目＞計算用シート'!D169</f>
        <v>　年　3月時点</v>
      </c>
      <c r="D169" s="322" t="s">
        <v>239</v>
      </c>
    </row>
    <row r="170" spans="2:19" ht="24.95" customHeight="1" x14ac:dyDescent="0.4">
      <c r="B170" s="320" t="s">
        <v>222</v>
      </c>
      <c r="C170" s="307">
        <f>+'【個人】4回目＞計算用シート'!D170</f>
        <v>0</v>
      </c>
      <c r="D170" s="317"/>
    </row>
    <row r="171" spans="2:19" ht="24.95" customHeight="1" x14ac:dyDescent="0.4">
      <c r="B171" s="320" t="s">
        <v>224</v>
      </c>
      <c r="C171" s="323">
        <f>+'【個人】4回目＞計算用シート'!D171</f>
        <v>0</v>
      </c>
      <c r="D171" s="317"/>
    </row>
    <row r="172" spans="2:19" ht="24.95" customHeight="1" x14ac:dyDescent="0.4">
      <c r="B172" s="324"/>
      <c r="C172" s="108"/>
      <c r="F172"/>
    </row>
    <row r="173" spans="2:19" ht="24.95" customHeight="1" x14ac:dyDescent="0.4">
      <c r="B173" s="211" t="s">
        <v>250</v>
      </c>
    </row>
    <row r="174" spans="2:19" ht="24.95" customHeight="1" x14ac:dyDescent="0.4">
      <c r="B174" s="294" t="s">
        <v>161</v>
      </c>
      <c r="C174" s="327" t="s">
        <v>248</v>
      </c>
      <c r="D174" s="327" t="s">
        <v>216</v>
      </c>
    </row>
    <row r="175" spans="2:19" ht="24.95" customHeight="1" x14ac:dyDescent="0.4">
      <c r="B175" s="294" t="s">
        <v>237</v>
      </c>
      <c r="C175" s="321" t="str">
        <f>+'【個人】4回目＞計算用シート'!D175</f>
        <v>　年　3月時点</v>
      </c>
      <c r="D175" s="229" t="s">
        <v>239</v>
      </c>
    </row>
    <row r="176" spans="2:19" ht="24.95" customHeight="1" x14ac:dyDescent="0.4">
      <c r="B176" s="320" t="s">
        <v>222</v>
      </c>
      <c r="C176" s="307">
        <f>+'【個人】4回目＞計算用シート'!D176</f>
        <v>0</v>
      </c>
      <c r="D176" s="317"/>
    </row>
    <row r="177" spans="2:8" ht="24.95" customHeight="1" x14ac:dyDescent="0.4">
      <c r="B177" s="320" t="s">
        <v>224</v>
      </c>
      <c r="C177" s="323">
        <f>+'【個人】4回目＞計算用シート'!D177</f>
        <v>0</v>
      </c>
      <c r="D177" s="317"/>
    </row>
    <row r="178" spans="2:8" ht="24.95" customHeight="1" x14ac:dyDescent="0.4">
      <c r="B178" s="324"/>
      <c r="C178" s="324"/>
      <c r="D178" s="108"/>
      <c r="E178" s="424"/>
      <c r="F178" s="341"/>
      <c r="H178"/>
    </row>
    <row r="179" spans="2:8" ht="24" customHeight="1" x14ac:dyDescent="0.4">
      <c r="B179" s="206" t="s">
        <v>245</v>
      </c>
    </row>
  </sheetData>
  <sheetProtection algorithmName="SHA-512" hashValue="6cJfZKpxUdv9Tn19rZOko4RC8esSXd61eATTSiqqe8MHicJs3K1p9lMZ54uEDigyVaVGo3jVdt5lUaEC7BHrWA==" saltValue="0AYJLrGjy2R4xFK28FNqgw==" spinCount="100000" sheet="1" selectLockedCells="1"/>
  <mergeCells count="49">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D85:J85"/>
    <mergeCell ref="E50:F50"/>
    <mergeCell ref="G50:H50"/>
    <mergeCell ref="E51:F51"/>
    <mergeCell ref="G51:H51"/>
    <mergeCell ref="E52:F52"/>
    <mergeCell ref="G52:H52"/>
    <mergeCell ref="E53:F53"/>
    <mergeCell ref="G53:H53"/>
    <mergeCell ref="E55:H55"/>
    <mergeCell ref="E56:H56"/>
    <mergeCell ref="E178:F178"/>
    <mergeCell ref="D86:J86"/>
    <mergeCell ref="D87:J87"/>
    <mergeCell ref="D89:H89"/>
    <mergeCell ref="D90:H90"/>
    <mergeCell ref="D91:H91"/>
    <mergeCell ref="I128:J128"/>
    <mergeCell ref="I129:J129"/>
    <mergeCell ref="I130:J130"/>
    <mergeCell ref="I131:J131"/>
    <mergeCell ref="I132:J132"/>
    <mergeCell ref="I133:J133"/>
  </mergeCells>
  <phoneticPr fontId="2"/>
  <conditionalFormatting sqref="B160:H165">
    <cfRule type="expression" dxfId="24" priority="6">
      <formula>$C$16=$L$27</formula>
    </cfRule>
  </conditionalFormatting>
  <conditionalFormatting sqref="B160:H178">
    <cfRule type="expression" dxfId="23" priority="7">
      <formula>$C$16=$L$28</formula>
    </cfRule>
  </conditionalFormatting>
  <conditionalFormatting sqref="B167:H171">
    <cfRule type="expression" dxfId="22" priority="9">
      <formula>$C$10=$K$20</formula>
    </cfRule>
  </conditionalFormatting>
  <conditionalFormatting sqref="B167:H178">
    <cfRule type="expression" dxfId="21" priority="3">
      <formula>$C$16=$L$23</formula>
    </cfRule>
    <cfRule type="expression" dxfId="20" priority="4">
      <formula>$C$16=$L$25</formula>
    </cfRule>
    <cfRule type="expression" dxfId="19" priority="5">
      <formula>$C$16=$L$26</formula>
    </cfRule>
  </conditionalFormatting>
  <conditionalFormatting sqref="B173:H178">
    <cfRule type="expression" dxfId="18" priority="8">
      <formula>$C$10=$K$19</formula>
    </cfRule>
  </conditionalFormatting>
  <conditionalFormatting sqref="C18:C19 B27:H35 C70:C71 C73:C74 C97:D99 C104:D104">
    <cfRule type="containsBlanks" dxfId="17" priority="26">
      <formula>LEN(TRIM(B18))=0</formula>
    </cfRule>
  </conditionalFormatting>
  <conditionalFormatting sqref="C67:C68">
    <cfRule type="containsBlanks" dxfId="16" priority="16">
      <formula>LEN(TRIM(C67))=0</formula>
    </cfRule>
  </conditionalFormatting>
  <conditionalFormatting sqref="C125:C126">
    <cfRule type="containsBlanks" dxfId="15" priority="18">
      <formula>LEN(TRIM(C125))=0</formula>
    </cfRule>
  </conditionalFormatting>
  <conditionalFormatting sqref="C131:C137">
    <cfRule type="containsBlanks" priority="13">
      <formula>LEN(TRIM(C131))=0</formula>
    </cfRule>
    <cfRule type="containsBlanks" dxfId="14" priority="17">
      <formula>LEN(TRIM(C131))=0</formula>
    </cfRule>
  </conditionalFormatting>
  <conditionalFormatting sqref="C10:D11">
    <cfRule type="containsBlanks" dxfId="13" priority="12">
      <formula>LEN(TRIM(C10))=0</formula>
    </cfRule>
  </conditionalFormatting>
  <conditionalFormatting sqref="C44:D45">
    <cfRule type="containsBlanks" dxfId="12" priority="23">
      <formula>LEN(TRIM(C44))=0</formula>
    </cfRule>
  </conditionalFormatting>
  <conditionalFormatting sqref="C47:D47">
    <cfRule type="containsBlanks" dxfId="11" priority="22">
      <formula>LEN(TRIM(C47))=0</formula>
    </cfRule>
  </conditionalFormatting>
  <conditionalFormatting sqref="C49:D50 C52:D52">
    <cfRule type="containsBlanks" dxfId="10" priority="21">
      <formula>LEN(TRIM(C49))=0</formula>
    </cfRule>
  </conditionalFormatting>
  <conditionalFormatting sqref="C56:D56">
    <cfRule type="containsBlanks" dxfId="9" priority="20">
      <formula>LEN(TRIM(C56))=0</formula>
    </cfRule>
  </conditionalFormatting>
  <conditionalFormatting sqref="C107:D107">
    <cfRule type="containsBlanks" dxfId="8" priority="19">
      <formula>LEN(TRIM(C107))=0</formula>
    </cfRule>
  </conditionalFormatting>
  <conditionalFormatting sqref="C112:D115 C117:D117">
    <cfRule type="containsBlanks" dxfId="7" priority="24">
      <formula>LEN(TRIM(C112))=0</formula>
    </cfRule>
  </conditionalFormatting>
  <conditionalFormatting sqref="C139:D139">
    <cfRule type="containsBlanks" dxfId="6" priority="10">
      <formula>LEN(TRIM(C139))=0</formula>
    </cfRule>
  </conditionalFormatting>
  <conditionalFormatting sqref="C146:D149">
    <cfRule type="containsBlanks" dxfId="5" priority="15">
      <formula>LEN(TRIM(C146))=0</formula>
    </cfRule>
  </conditionalFormatting>
  <conditionalFormatting sqref="C170:D171 C176:D177 C163:D164 C12:C16">
    <cfRule type="containsBlanks" dxfId="4" priority="11">
      <formula>LEN(TRIM(C12))=0</formula>
    </cfRule>
  </conditionalFormatting>
  <conditionalFormatting sqref="D130">
    <cfRule type="containsBlanks" dxfId="3" priority="14">
      <formula>LEN(TRIM(D130))=0</formula>
    </cfRule>
  </conditionalFormatting>
  <conditionalFormatting sqref="D133:D134">
    <cfRule type="containsBlanks" dxfId="2" priority="25">
      <formula>LEN(TRIM(D133))=0</formula>
    </cfRule>
  </conditionalFormatting>
  <conditionalFormatting sqref="G1:I1">
    <cfRule type="expression" dxfId="1" priority="1">
      <formula>LEN($G$1)&gt;1</formula>
    </cfRule>
  </conditionalFormatting>
  <conditionalFormatting sqref="I2:I5">
    <cfRule type="expression" dxfId="0" priority="2">
      <formula>$I2="未入力あり"</formula>
    </cfRule>
  </conditionalFormatting>
  <dataValidations count="10">
    <dataValidation type="decimal" allowBlank="1" showInputMessage="1" showErrorMessage="1" error="半角数字で入力してください。" prompt="減価償却費のうち普通償却の額を記載してください。" sqref="C136" xr:uid="{E1B94C7C-0652-4276-AE83-2E7B06B43D08}">
      <formula1>-1E+99</formula1>
      <formula2>1E+99</formula2>
    </dataValidation>
    <dataValidation type="decimal" allowBlank="1" showInputMessage="1" showErrorMessage="1" error="半角数字で入力してください。" prompt="減価償却費のうち特別償却の金額を記入してください。（該当がない場合は0を記入してください。）" sqref="C137" xr:uid="{0E1937EA-C03A-4BCD-A8FF-3190B73B350C}">
      <formula1>-1E+99</formula1>
      <formula2>1E+99</formula2>
    </dataValidation>
    <dataValidation imeMode="disabled" allowBlank="1" showInputMessage="1" showErrorMessage="1" sqref="C12" xr:uid="{FEA2F39A-3229-4258-976F-B80DADC2214F}"/>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62C9AA4D-DED1-449C-B3C0-2A3E3BFB9625}">
      <formula1>1</formula1>
      <formula2>TODAY()</formula2>
    </dataValidation>
    <dataValidation type="date" imeMode="disabled" allowBlank="1" showInputMessage="1" showErrorMessage="1" error="「yyyy/m/d」の形式で入力してください。" sqref="C14:C15" xr:uid="{65F0D6E9-CF65-4AEB-BED7-15770901CBF3}">
      <formula1>1</formula1>
      <formula2>73051</formula2>
    </dataValidation>
    <dataValidation type="list" allowBlank="1" showInputMessage="1" showErrorMessage="1" sqref="C16" xr:uid="{0DBBEB31-B926-4F9B-93AE-3AB7A1213775}">
      <formula1>INDIRECT(  IF($C$10=$K$17,"_6次",  IF($C$10=$K$18,"_7次",  IF(OR($C$10=$K$19,$C$10=$K$20),"_8_9次","")  )))</formula1>
    </dataValidation>
    <dataValidation type="list" allowBlank="1" showInputMessage="1" showErrorMessage="1" sqref="C10:D10" xr:uid="{E3F74361-3C47-47C6-AB60-9C5B101FD456}">
      <formula1>$K$17:$K$20</formula1>
    </dataValidation>
    <dataValidation type="decimal" allowBlank="1" showInputMessage="1" showErrorMessage="1" error="半角数字で入力してください。" sqref="C44:D53 C56:D56 C97:D99 C104:D104 C107:D107 C112:D118 C125:D135 C176:D177 C170:D171 C163:D164" xr:uid="{D11DCF68-B24A-4F05-AE0C-9FFE5C1CCE5E}">
      <formula1>-1E+99</formula1>
      <formula2>1E+99</formula2>
    </dataValidation>
    <dataValidation type="decimal" allowBlank="1" showInputMessage="1" showErrorMessage="1" sqref="C61:C74" xr:uid="{03162CDD-CF82-4C48-80EE-13D66056F813}">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C3D6C9CF-EB9D-4531-B13A-DBC8B5884278}">
      <formula1>0.1</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8EFA4-82B3-4C98-8682-BADEC1794B90}">
  <dimension ref="B1:F14"/>
  <sheetViews>
    <sheetView zoomScale="115" zoomScaleNormal="115" workbookViewId="0">
      <selection activeCell="B19" sqref="B19"/>
    </sheetView>
  </sheetViews>
  <sheetFormatPr defaultRowHeight="18.75" x14ac:dyDescent="0.4"/>
  <cols>
    <col min="2" max="2" width="63" customWidth="1"/>
    <col min="3" max="4" width="20.625" customWidth="1"/>
    <col min="5" max="5" width="50.125" style="6" customWidth="1"/>
    <col min="6" max="6" width="36" customWidth="1"/>
  </cols>
  <sheetData>
    <row r="1" spans="2:6" s="6" customFormat="1" x14ac:dyDescent="0.4">
      <c r="B1" s="7" t="s">
        <v>253</v>
      </c>
      <c r="C1" s="7" t="s">
        <v>254</v>
      </c>
      <c r="D1" s="7" t="s">
        <v>255</v>
      </c>
      <c r="E1" s="7" t="s">
        <v>256</v>
      </c>
      <c r="F1" s="7" t="s">
        <v>257</v>
      </c>
    </row>
    <row r="2" spans="2:6" x14ac:dyDescent="0.4">
      <c r="B2" s="8" t="s">
        <v>50</v>
      </c>
      <c r="C2" s="9">
        <v>44561</v>
      </c>
      <c r="D2" s="10" t="s">
        <v>258</v>
      </c>
      <c r="E2" s="10" t="s">
        <v>258</v>
      </c>
      <c r="F2" s="10" t="s">
        <v>258</v>
      </c>
    </row>
    <row r="3" spans="2:6" x14ac:dyDescent="0.4">
      <c r="B3" s="8" t="s">
        <v>53</v>
      </c>
      <c r="C3" s="9">
        <v>44561</v>
      </c>
      <c r="D3" s="10" t="s">
        <v>258</v>
      </c>
      <c r="E3" s="10" t="s">
        <v>258</v>
      </c>
      <c r="F3" s="10" t="s">
        <v>258</v>
      </c>
    </row>
    <row r="4" spans="2:6" x14ac:dyDescent="0.4">
      <c r="B4" s="8" t="s">
        <v>56</v>
      </c>
      <c r="C4" s="9">
        <v>44561</v>
      </c>
      <c r="D4" s="10" t="s">
        <v>258</v>
      </c>
      <c r="E4" s="10" t="s">
        <v>258</v>
      </c>
      <c r="F4" s="10" t="s">
        <v>258</v>
      </c>
    </row>
    <row r="5" spans="2:6" x14ac:dyDescent="0.4">
      <c r="B5" s="8" t="s">
        <v>59</v>
      </c>
      <c r="C5" s="9">
        <v>44957</v>
      </c>
      <c r="D5" s="10" t="s">
        <v>259</v>
      </c>
      <c r="E5" s="10" t="s">
        <v>260</v>
      </c>
      <c r="F5" s="10" t="s">
        <v>258</v>
      </c>
    </row>
    <row r="6" spans="2:6" x14ac:dyDescent="0.4">
      <c r="B6" s="8" t="s">
        <v>62</v>
      </c>
      <c r="C6" s="9">
        <v>45046</v>
      </c>
      <c r="D6" s="10" t="s">
        <v>259</v>
      </c>
      <c r="E6" s="10" t="s">
        <v>261</v>
      </c>
      <c r="F6" s="10" t="s">
        <v>258</v>
      </c>
    </row>
    <row r="7" spans="2:6" x14ac:dyDescent="0.4">
      <c r="B7" s="8" t="s">
        <v>65</v>
      </c>
      <c r="C7" s="9">
        <v>45138</v>
      </c>
      <c r="D7" s="10" t="s">
        <v>259</v>
      </c>
      <c r="E7" s="10" t="s">
        <v>261</v>
      </c>
      <c r="F7" s="10" t="s">
        <v>258</v>
      </c>
    </row>
    <row r="8" spans="2:6" x14ac:dyDescent="0.4">
      <c r="B8" s="8" t="s">
        <v>68</v>
      </c>
      <c r="C8" s="9">
        <v>45216</v>
      </c>
      <c r="D8" s="10" t="s">
        <v>259</v>
      </c>
      <c r="E8" s="10" t="s">
        <v>261</v>
      </c>
      <c r="F8" s="10" t="s">
        <v>258</v>
      </c>
    </row>
    <row r="9" spans="2:6" x14ac:dyDescent="0.4">
      <c r="B9" s="8" t="s">
        <v>262</v>
      </c>
      <c r="C9" s="9">
        <v>44911</v>
      </c>
      <c r="D9" s="10" t="s">
        <v>259</v>
      </c>
      <c r="E9" s="10" t="s">
        <v>263</v>
      </c>
      <c r="F9" s="10" t="s">
        <v>264</v>
      </c>
    </row>
    <row r="10" spans="2:6" x14ac:dyDescent="0.4">
      <c r="B10" s="8" t="s">
        <v>71</v>
      </c>
      <c r="C10" s="9">
        <v>45313</v>
      </c>
      <c r="D10" s="10" t="s">
        <v>252</v>
      </c>
      <c r="E10" s="10" t="s">
        <v>265</v>
      </c>
      <c r="F10" s="10" t="s">
        <v>266</v>
      </c>
    </row>
    <row r="11" spans="2:6" x14ac:dyDescent="0.4">
      <c r="B11" s="8" t="s">
        <v>73</v>
      </c>
      <c r="C11" s="9">
        <v>45406</v>
      </c>
      <c r="D11" s="10" t="s">
        <v>252</v>
      </c>
      <c r="E11" s="10" t="s">
        <v>265</v>
      </c>
      <c r="F11" s="10" t="s">
        <v>266</v>
      </c>
    </row>
    <row r="12" spans="2:6" x14ac:dyDescent="0.4">
      <c r="B12" s="8" t="s">
        <v>75</v>
      </c>
      <c r="C12" s="9">
        <v>45473</v>
      </c>
      <c r="D12" s="10" t="s">
        <v>252</v>
      </c>
      <c r="E12" s="10" t="s">
        <v>265</v>
      </c>
      <c r="F12" s="10" t="s">
        <v>266</v>
      </c>
    </row>
    <row r="13" spans="2:6" x14ac:dyDescent="0.4">
      <c r="B13" s="8" t="s">
        <v>77</v>
      </c>
      <c r="C13" s="9">
        <v>45551</v>
      </c>
      <c r="D13" s="10" t="s">
        <v>252</v>
      </c>
      <c r="E13" s="10" t="s">
        <v>265</v>
      </c>
      <c r="F13" s="10" t="s">
        <v>267</v>
      </c>
    </row>
    <row r="14" spans="2:6" x14ac:dyDescent="0.4">
      <c r="B14" s="8" t="s">
        <v>78</v>
      </c>
      <c r="C14" s="9">
        <v>45618</v>
      </c>
      <c r="D14" s="10" t="s">
        <v>252</v>
      </c>
      <c r="E14" s="10" t="s">
        <v>265</v>
      </c>
      <c r="F14" s="10" t="s">
        <v>268</v>
      </c>
    </row>
  </sheetData>
  <phoneticPr fontId="2"/>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D5D89-7948-44D1-8393-959E73FD7D4F}">
  <dimension ref="B1:F11"/>
  <sheetViews>
    <sheetView workbookViewId="0">
      <selection activeCell="E29" sqref="E29"/>
    </sheetView>
  </sheetViews>
  <sheetFormatPr defaultRowHeight="18.75" x14ac:dyDescent="0.4"/>
  <cols>
    <col min="2" max="2" width="63" customWidth="1"/>
    <col min="3" max="4" width="20.625" customWidth="1"/>
    <col min="5" max="5" width="50.125" style="6" customWidth="1"/>
    <col min="6" max="6" width="36" customWidth="1"/>
  </cols>
  <sheetData>
    <row r="1" spans="2:6" s="6" customFormat="1" x14ac:dyDescent="0.4">
      <c r="B1" s="7" t="s">
        <v>253</v>
      </c>
      <c r="C1" s="7" t="s">
        <v>254</v>
      </c>
      <c r="D1" s="7" t="s">
        <v>255</v>
      </c>
      <c r="E1" s="7" t="s">
        <v>256</v>
      </c>
      <c r="F1" s="7" t="s">
        <v>257</v>
      </c>
    </row>
    <row r="2" spans="2:6" x14ac:dyDescent="0.4">
      <c r="B2" s="8" t="s">
        <v>50</v>
      </c>
      <c r="C2" s="9">
        <v>44561</v>
      </c>
      <c r="D2" s="10" t="s">
        <v>258</v>
      </c>
      <c r="E2" s="10" t="s">
        <v>258</v>
      </c>
      <c r="F2" s="10" t="s">
        <v>258</v>
      </c>
    </row>
    <row r="3" spans="2:6" x14ac:dyDescent="0.4">
      <c r="B3" s="8" t="s">
        <v>53</v>
      </c>
      <c r="C3" s="9">
        <v>44561</v>
      </c>
      <c r="D3" s="10" t="s">
        <v>258</v>
      </c>
      <c r="E3" s="10" t="s">
        <v>258</v>
      </c>
      <c r="F3" s="10" t="s">
        <v>258</v>
      </c>
    </row>
    <row r="4" spans="2:6" x14ac:dyDescent="0.4">
      <c r="B4" s="8" t="s">
        <v>56</v>
      </c>
      <c r="C4" s="9">
        <v>44561</v>
      </c>
      <c r="D4" s="10" t="s">
        <v>258</v>
      </c>
      <c r="E4" s="10" t="s">
        <v>258</v>
      </c>
      <c r="F4" s="10" t="s">
        <v>258</v>
      </c>
    </row>
    <row r="5" spans="2:6" x14ac:dyDescent="0.4">
      <c r="B5" s="8" t="s">
        <v>59</v>
      </c>
      <c r="C5" s="9">
        <v>44957</v>
      </c>
      <c r="D5" s="10" t="s">
        <v>259</v>
      </c>
      <c r="E5" s="10" t="s">
        <v>260</v>
      </c>
      <c r="F5" s="10" t="s">
        <v>258</v>
      </c>
    </row>
    <row r="6" spans="2:6" x14ac:dyDescent="0.4">
      <c r="B6" s="8" t="s">
        <v>62</v>
      </c>
      <c r="C6" s="9">
        <v>45046</v>
      </c>
      <c r="D6" s="10" t="s">
        <v>259</v>
      </c>
      <c r="E6" s="10" t="s">
        <v>261</v>
      </c>
      <c r="F6" s="10" t="s">
        <v>258</v>
      </c>
    </row>
    <row r="7" spans="2:6" x14ac:dyDescent="0.4">
      <c r="B7" s="8" t="s">
        <v>65</v>
      </c>
      <c r="C7" s="9">
        <v>45138</v>
      </c>
      <c r="D7" s="10" t="s">
        <v>259</v>
      </c>
      <c r="E7" s="10" t="s">
        <v>261</v>
      </c>
      <c r="F7" s="10" t="s">
        <v>258</v>
      </c>
    </row>
    <row r="8" spans="2:6" x14ac:dyDescent="0.4">
      <c r="B8" s="8" t="s">
        <v>68</v>
      </c>
      <c r="C8" s="9">
        <v>45216</v>
      </c>
      <c r="D8" s="10" t="s">
        <v>259</v>
      </c>
      <c r="E8" s="10" t="s">
        <v>261</v>
      </c>
      <c r="F8" s="10" t="s">
        <v>258</v>
      </c>
    </row>
    <row r="9" spans="2:6" x14ac:dyDescent="0.4">
      <c r="B9" s="8" t="s">
        <v>262</v>
      </c>
      <c r="C9" s="9">
        <v>44911</v>
      </c>
      <c r="D9" s="10" t="s">
        <v>259</v>
      </c>
      <c r="E9" s="10" t="s">
        <v>263</v>
      </c>
      <c r="F9" s="10" t="s">
        <v>264</v>
      </c>
    </row>
    <row r="10" spans="2:6" x14ac:dyDescent="0.4">
      <c r="B10" s="8" t="s">
        <v>71</v>
      </c>
      <c r="C10" s="9">
        <v>45313</v>
      </c>
      <c r="D10" s="10" t="s">
        <v>252</v>
      </c>
      <c r="E10" s="10" t="s">
        <v>265</v>
      </c>
      <c r="F10" s="10" t="s">
        <v>266</v>
      </c>
    </row>
    <row r="11" spans="2:6" x14ac:dyDescent="0.4">
      <c r="B11" s="8" t="s">
        <v>251</v>
      </c>
      <c r="C11" s="9">
        <v>45406</v>
      </c>
      <c r="D11" s="10" t="s">
        <v>252</v>
      </c>
      <c r="E11" s="10" t="s">
        <v>265</v>
      </c>
      <c r="F11" s="10" t="s">
        <v>266</v>
      </c>
    </row>
  </sheetData>
  <phoneticPr fontId="2"/>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4E8DFD01224144981B93015CD35816" ma:contentTypeVersion="8" ma:contentTypeDescription="Create a new document." ma:contentTypeScope="" ma:versionID="d29e8ebc47721d9af8b201a2facd0506">
  <xsd:schema xmlns:xsd="http://www.w3.org/2001/XMLSchema" xmlns:xs="http://www.w3.org/2001/XMLSchema" xmlns:p="http://schemas.microsoft.com/office/2006/metadata/properties" xmlns:ns2="b30b1fd2-fa42-4e0a-b16a-fe746fdd9c9d" targetNamespace="http://schemas.microsoft.com/office/2006/metadata/properties" ma:root="true" ma:fieldsID="b029534dc9137ebba2f9b7d63b091985" ns2:_="">
    <xsd:import namespace="b30b1fd2-fa42-4e0a-b16a-fe746fdd9c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0b1fd2-fa42-4e0a-b16a-fe746fdd9c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5D64DF0-576F-4957-806A-333D4A54BF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0b1fd2-fa42-4e0a-b16a-fe746fdd9c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43DE97F-8F75-46AD-BFD4-56636AD09692}">
  <ds:schemaRefs>
    <ds:schemaRef ds:uri="http://schemas.microsoft.com/sharepoint/v3/contenttype/forms"/>
  </ds:schemaRefs>
</ds:datastoreItem>
</file>

<file path=customXml/itemProps3.xml><?xml version="1.0" encoding="utf-8"?>
<ds:datastoreItem xmlns:ds="http://schemas.openxmlformats.org/officeDocument/2006/customXml" ds:itemID="{731463FF-EA71-4AF6-A379-EE5A070D2668}">
  <ds:schemaRefs>
    <ds:schemaRef ds:uri="http://purl.org/dc/terms/"/>
    <ds:schemaRef ds:uri="b30b1fd2-fa42-4e0a-b16a-fe746fdd9c9d"/>
    <ds:schemaRef ds:uri="http://purl.org/dc/dcmitype/"/>
    <ds:schemaRef ds:uri="http://schemas.openxmlformats.org/package/2006/metadata/core-properties"/>
    <ds:schemaRef ds:uri="http://schemas.microsoft.com/office/2006/documentManagement/types"/>
    <ds:schemaRef ds:uri="http://schemas.microsoft.com/office/2006/metadata/properties"/>
    <ds:schemaRef ds:uri="http://www.w3.org/XML/1998/namespace"/>
    <ds:schemaRef ds:uri="http://schemas.microsoft.com/office/infopath/2007/PartnerControls"/>
    <ds:schemaRef ds:uri="http://purl.org/dc/elements/1.1/"/>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vt:i4>
      </vt:variant>
    </vt:vector>
  </HeadingPairs>
  <TitlesOfParts>
    <vt:vector size="28" baseType="lpstr">
      <vt:lpstr>【参考】報告時期一覧</vt:lpstr>
      <vt:lpstr>【個人】1回目＞計算用シート</vt:lpstr>
      <vt:lpstr>【個人】2回目＞計算用シート</vt:lpstr>
      <vt:lpstr>【個人】3回目＞計算用シート</vt:lpstr>
      <vt:lpstr>【個人】4回目＞計算用シート</vt:lpstr>
      <vt:lpstr>【個人】5回目＞計算用シート</vt:lpstr>
      <vt:lpstr>データ用 </vt:lpstr>
      <vt:lpstr>データ用</vt:lpstr>
      <vt:lpstr>'【個人】2回目＞計算用シート'!_6次</vt:lpstr>
      <vt:lpstr>'【個人】3回目＞計算用シート'!_6次</vt:lpstr>
      <vt:lpstr>'【個人】4回目＞計算用シート'!_6次</vt:lpstr>
      <vt:lpstr>'【個人】5回目＞計算用シート'!_6次</vt:lpstr>
      <vt:lpstr>_6次</vt:lpstr>
      <vt:lpstr>'【個人】2回目＞計算用シート'!_7次</vt:lpstr>
      <vt:lpstr>'【個人】3回目＞計算用シート'!_7次</vt:lpstr>
      <vt:lpstr>'【個人】4回目＞計算用シート'!_7次</vt:lpstr>
      <vt:lpstr>'【個人】5回目＞計算用シート'!_7次</vt:lpstr>
      <vt:lpstr>_7次</vt:lpstr>
      <vt:lpstr>'【個人】2回目＞計算用シート'!_8_9次</vt:lpstr>
      <vt:lpstr>'【個人】3回目＞計算用シート'!_8_9次</vt:lpstr>
      <vt:lpstr>'【個人】4回目＞計算用シート'!_8_9次</vt:lpstr>
      <vt:lpstr>'【個人】5回目＞計算用シート'!_8_9次</vt:lpstr>
      <vt:lpstr>_8_9次</vt:lpstr>
      <vt:lpstr>'【個人】1回目＞計算用シート'!Print_Area</vt:lpstr>
      <vt:lpstr>'【個人】2回目＞計算用シート'!Print_Area</vt:lpstr>
      <vt:lpstr>'【個人】3回目＞計算用シート'!Print_Area</vt:lpstr>
      <vt:lpstr>'【個人】4回目＞計算用シート'!Print_Area</vt:lpstr>
      <vt:lpstr>'【個人】5回目＞計算用シート'!Print_Area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DTFA</dc:creator>
  <cp:keywords/>
  <dc:description/>
  <cp:lastModifiedBy>Hirayama, Sumire 4</cp:lastModifiedBy>
  <cp:revision/>
  <dcterms:created xsi:type="dcterms:W3CDTF">2023-01-05T10:54:05Z</dcterms:created>
  <dcterms:modified xsi:type="dcterms:W3CDTF">2026-05-14T07:44:09Z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2023-01-05T10:54:05Z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61a0c334-9846-4608-9242-053e44934ceb</vt:lpwstr>
  </property>
  <property fmtid="{D5CDD505-2E9C-101B-9397-08002B2CF9AE}" pid="8" name="MSIP_Label_ea60d57e-af5b-4752-ac57-3e4f28ca11dc_ContentBits">
    <vt:lpwstr>0</vt:lpwstr>
  </property>
  <property fmtid="{D5CDD505-2E9C-101B-9397-08002B2CF9AE}" pid="9" name="ContentTypeId">
    <vt:lpwstr>0x010100D54E8DFD01224144981B93015CD35816</vt:lpwstr>
  </property>
</Properties>
</file>