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3_ncr:1_{8C718233-0161-4827-9F36-C57523AF844A}" xr6:coauthVersionLast="47" xr6:coauthVersionMax="47" xr10:uidLastSave="{00000000-0000-0000-0000-000000000000}"/>
  <workbookProtection workbookAlgorithmName="SHA-512" workbookHashValue="P81HwgcPn+7ZQQZvGOX7fOZTOm7SMoZMvpJLcbc5hWDTqjRzsB/MayRxTIEYwmTpZspI+BHjruaOGZpCo1aD8A==" workbookSaltValue="EFERL5lvYNvJU95SGce6ww==" workbookSpinCount="100000" lockStructure="1"/>
  <bookViews>
    <workbookView xWindow="-14220" yWindow="-16320" windowWidth="29040" windowHeight="15720" tabRatio="721" activeTab="1" xr2:uid="{9659E9D4-A31B-4CCF-A607-CB27BA4D059A}"/>
  </bookViews>
  <sheets>
    <sheet name="【参考】報告時期一覧" sheetId="15" r:id="rId1"/>
    <sheet name="【法人】1回目＞計算用シート" sheetId="10" r:id="rId2"/>
    <sheet name="【法人】2回目＞計算用シート" sheetId="16" r:id="rId3"/>
    <sheet name="【法人】3回目＞計算用シート" sheetId="19" r:id="rId4"/>
    <sheet name="【法人】4回目＞計算用シート" sheetId="20" r:id="rId5"/>
    <sheet name="【法人】5回目＞計算用シート" sheetId="21" r:id="rId6"/>
    <sheet name="データ用" sheetId="5" state="hidden" r:id="rId7"/>
  </sheets>
  <externalReferences>
    <externalReference r:id="rId8"/>
    <externalReference r:id="rId9"/>
    <externalReference r:id="rId10"/>
    <externalReference r:id="rId11"/>
    <externalReference r:id="rId12"/>
  </externalReferences>
  <definedNames>
    <definedName name="_6次" localSheetId="2">'【法人】2回目＞計算用シート'!$L$21:$L$22</definedName>
    <definedName name="_6次" localSheetId="3">'【法人】3回目＞計算用シート'!$L$21:$L$22</definedName>
    <definedName name="_6次" localSheetId="4">'【法人】4回目＞計算用シート'!$L$21:$L$22</definedName>
    <definedName name="_6次" localSheetId="5">'【法人】5回目＞計算用シート'!$L$21:$L$22</definedName>
    <definedName name="_6次">'【法人】1回目＞計算用シート'!$L$21:$L$22</definedName>
    <definedName name="_7次" localSheetId="2">'【法人】2回目＞計算用シート'!$L$23:$L$24</definedName>
    <definedName name="_7次" localSheetId="3">'【法人】3回目＞計算用シート'!$L$23:$L$24</definedName>
    <definedName name="_7次" localSheetId="4">'【法人】4回目＞計算用シート'!$L$23:$L$24</definedName>
    <definedName name="_7次" localSheetId="5">'【法人】5回目＞計算用シート'!$L$23:$L$24</definedName>
    <definedName name="_7次">'【法人】1回目＞計算用シート'!$L$23:$L$24</definedName>
    <definedName name="_8_9次" localSheetId="2">'【法人】2回目＞計算用シート'!$L$25:$L$28</definedName>
    <definedName name="_8_9次" localSheetId="3">'【法人】3回目＞計算用シート'!$L$25:$L$28</definedName>
    <definedName name="_8_9次" localSheetId="4">'【法人】4回目＞計算用シート'!$L$25:$L$28</definedName>
    <definedName name="_8_9次" localSheetId="5">'【法人】5回目＞計算用シート'!$L$25:$L$28</definedName>
    <definedName name="_8_9次">'【法人】1回目＞計算用シート'!$L$25:$L$28</definedName>
    <definedName name="_Fill" hidden="1">'[1]14.9月分'!$AT$1028:$AT$1039</definedName>
    <definedName name="_xlnm._FilterDatabase" localSheetId="1" hidden="1">'【法人】1回目＞計算用シート'!$B$2:$F$22</definedName>
    <definedName name="_xlnm._FilterDatabase" localSheetId="2" hidden="1">'【法人】2回目＞計算用シート'!$B$2:$F$22</definedName>
    <definedName name="_xlnm._FilterDatabase" localSheetId="3" hidden="1">'【法人】3回目＞計算用シート'!$B$2:$F$22</definedName>
    <definedName name="_xlnm._FilterDatabase" localSheetId="4" hidden="1">'【法人】4回目＞計算用シート'!$B$2:$F$22</definedName>
    <definedName name="_xlnm._FilterDatabase" localSheetId="5" hidden="1">'【法人】5回目＞計算用シート'!$B$2:$F$22</definedName>
    <definedName name="_Order1" hidden="1">255</definedName>
    <definedName name="_Order2" hidden="1">0</definedName>
    <definedName name="_Regression_X" hidden="1">#REF!</definedName>
    <definedName name="_regression_xx" hidden="1">#REF!</definedName>
    <definedName name="ＡＡ" hidden="1">#REF!</definedName>
    <definedName name="aaaaaa" hidden="1">#REF!</definedName>
    <definedName name="ab" hidden="1">#REF!</definedName>
    <definedName name="AS2DocOpenMode" hidden="1">"AS2DocumentEdit"</definedName>
    <definedName name="AS2HasNoAutoHeaderFooter" hidden="1">" "</definedName>
    <definedName name="BBBB" hidden="1">#REF!</definedName>
    <definedName name="CIQWBGuid" hidden="1">"全体図_公募要領_公募要領別紙_交付規程_v01.xlsx"</definedName>
    <definedName name="DA_1484785852300000076" hidden="1" xml:space="preserve">     '[2]1'!$H$12</definedName>
    <definedName name="DA_1484785852300000082" hidden="1" xml:space="preserve">     '[2]1'!$H$21</definedName>
    <definedName name="DA_1484785852300000087" hidden="1" xml:space="preserve">     '[2]1'!$H$23</definedName>
    <definedName name="DA_1484785852300000092" hidden="1" xml:space="preserve">     '[2]1'!$H$25</definedName>
    <definedName name="DA_1484785852300000096" hidden="1" xml:space="preserve">     '[2]1'!$H$27</definedName>
    <definedName name="DA_1484785852300000102" hidden="1" xml:space="preserve">     '[2]8'!$H$189</definedName>
    <definedName name="DA_1484785852300000110" hidden="1" xml:space="preserve">     '[2]2'!$C$30</definedName>
    <definedName name="DA_1484785852300000115" hidden="1" xml:space="preserve">     '[2]2'!$C$31</definedName>
    <definedName name="DA_1484785852300000120" hidden="1" xml:space="preserve">     '[2]20'!$I$82</definedName>
    <definedName name="DA_1484785852300000147" hidden="1" xml:space="preserve">     '[2]20'!$I$88</definedName>
    <definedName name="DA_1614437446400000076" hidden="1" xml:space="preserve">     [2]INDEX!$J$11</definedName>
    <definedName name="DA_1614437446400000078" hidden="1" xml:space="preserve">     '[2]5'!$E$7</definedName>
    <definedName name="DA_1614437446400000084" hidden="1" xml:space="preserve">     [2]INDEX!$J$15</definedName>
    <definedName name="DA_1614437446400000088" hidden="1" xml:space="preserve">     [2]INDEX!$J$17</definedName>
    <definedName name="DA_1614437446400000092" hidden="1" xml:space="preserve">     [2]INDEX!$J$19</definedName>
    <definedName name="DA_1614437446400000102" hidden="1" xml:space="preserve">     [2]INDEX!$J$18</definedName>
    <definedName name="DA_1614437446400000106" hidden="1" xml:space="preserve">     [2]INDEX!$J$16</definedName>
    <definedName name="DA_1614437446400000110" hidden="1" xml:space="preserve">     [2]INDEX!$J$31</definedName>
    <definedName name="DA_1614437446400000114" hidden="1" xml:space="preserve">     [2]INDEX!$J$21</definedName>
    <definedName name="DA_1614437446400000118" hidden="1" xml:space="preserve">     [2]INDEX!$J$20</definedName>
    <definedName name="DA_1614437446400000135" hidden="1" xml:space="preserve">     [2]INDEX!$J$13</definedName>
    <definedName name="DA_1614437446400000139" hidden="1" xml:space="preserve">     [2]INDEX!$J$33</definedName>
    <definedName name="DD" hidden="1">#REF!</definedName>
    <definedName name="DUMMY" hidden="1">#REF!</definedName>
    <definedName name="EE" hidden="1">#REF!</definedName>
    <definedName name="erer" hidden="1">'[3]2'!#REF!</definedName>
    <definedName name="erre" hidden="1">'[3]1'!#REF!</definedName>
    <definedName name="ffere" hidden="1">'[3]8'!#REF!</definedName>
    <definedName name="ｆｆｆ" hidden="1">#REF!</definedName>
    <definedName name="fgfg" hidden="1">'[4]1'!#REF!</definedName>
    <definedName name="ｇ" hidden="1">#REF!</definedName>
    <definedName name="ＧＷメッセージ一覧" hidden="1">#REF!</definedName>
    <definedName name="henkou" hidden="1">#REF!</definedName>
    <definedName name="henkou2" hidden="1">#REF!</definedName>
    <definedName name="henkou3" hidden="1">#REF!</definedName>
    <definedName name="henkou4" hidden="1">#REF!</definedName>
    <definedName name="Ｉ" hidden="1">#REF!</definedName>
    <definedName name="IQ_DNTM" hidden="1">700000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MTD" hidden="1">800000</definedName>
    <definedName name="IQ_NAMES_REVISION_DATE_" hidden="1">"10/09/2020 01:39:23"</definedName>
    <definedName name="IQ_QTD" hidden="1">750000</definedName>
    <definedName name="IQ_TODAY" hidden="1">0</definedName>
    <definedName name="IQ_YTDMONTH" hidden="1">130000</definedName>
    <definedName name="ｊ" hidden="1">#REF!</definedName>
    <definedName name="ｋ" hidden="1">#REF!</definedName>
    <definedName name="ｋｋ" hidden="1">#REF!</definedName>
    <definedName name="ｌ" hidden="1">#REF!</definedName>
    <definedName name="ｍ" hidden="1">#REF!</definedName>
    <definedName name="ＭＭＭＭ" hidden="1">#REF!</definedName>
    <definedName name="ｎ" hidden="1">#REF!</definedName>
    <definedName name="ｐ" hidden="1">#REF!</definedName>
    <definedName name="ＰＰ" hidden="1">#REF!</definedName>
    <definedName name="_xlnm.Print_Area" localSheetId="1">'【法人】1回目＞計算用シート'!$A$1:$I$198</definedName>
    <definedName name="_xlnm.Print_Area" localSheetId="2">'【法人】2回目＞計算用シート'!$A$1:$I$179</definedName>
    <definedName name="_xlnm.Print_Area" localSheetId="3">'【法人】3回目＞計算用シート'!$A$1:$I$179</definedName>
    <definedName name="_xlnm.Print_Area" localSheetId="4">'【法人】4回目＞計算用シート'!$A$1:$I$179</definedName>
    <definedName name="_xlnm.Print_Area" localSheetId="5">'【法人】5回目＞計算用シート'!$A$1:$I$179</definedName>
    <definedName name="ｑ" hidden="1">#REF!</definedName>
    <definedName name="RD検証" hidden="1">#REF!</definedName>
    <definedName name="rerere" hidden="1">#REF!</definedName>
    <definedName name="s" hidden="1">#REF!</definedName>
    <definedName name="SD" hidden="1">#REF!</definedName>
    <definedName name="ＳＳＳ" hidden="1">#REF!</definedName>
    <definedName name="test" hidden="1">#REF!</definedName>
    <definedName name="TextRefCopyRangeCount" hidden="1">13</definedName>
    <definedName name="u" hidden="1">#REF!</definedName>
    <definedName name="ｖ" hidden="1">#REF!</definedName>
    <definedName name="wrn.Aging._.and._.Trend._.Analysis." hidden="1">{#N/A,#N/A,FALSE,"Aging Summary";#N/A,#N/A,FALSE,"Ratio Analysis";#N/A,#N/A,FALSE,"Test 120 Day Accts";#N/A,#N/A,FALSE,"Tickmarks"}</definedName>
    <definedName name="WW" hidden="1">#REF!</definedName>
    <definedName name="x" hidden="1">#REF!</definedName>
    <definedName name="XREF_COLUMN_1" hidden="1">#REF!</definedName>
    <definedName name="XREF_COLUMN_11" hidden="1">#REF!</definedName>
    <definedName name="XREF_COLUMN_13" hidden="1">'[2]20'!#REF!</definedName>
    <definedName name="XREF_COLUMN_14" hidden="1">'[2]2'!#REF!</definedName>
    <definedName name="XREF_COLUMN_15" hidden="1">#REF!</definedName>
    <definedName name="XREF_COLUMN_16" hidden="1">#REF!</definedName>
    <definedName name="XREF_COLUMN_17" hidden="1">'[3]1'!#REF!</definedName>
    <definedName name="XREF_COLUMN_18" hidden="1">'[3]8'!#REF!</definedName>
    <definedName name="XREF_COLUMN_2" hidden="1">#REF!</definedName>
    <definedName name="XREF_COLUMN_3" hidden="1">'[4]1'!#REF!</definedName>
    <definedName name="XREF_COLUMN_4" hidden="1">'[3]1'!#REF!</definedName>
    <definedName name="XREF_COLUMN_5" hidden="1">'[3]2'!#REF!</definedName>
    <definedName name="XREF_COLUMN_7" hidden="1">'[4]1'!#REF!</definedName>
    <definedName name="XREF_COLUMN_8" hidden="1">#REF!</definedName>
    <definedName name="XREF_COLUMN_9" hidden="1">#REF!</definedName>
    <definedName name="XRefActiveRow" hidden="1">#REF!</definedName>
    <definedName name="XRefColumnsCount" hidden="1">12</definedName>
    <definedName name="XRefCopy10Row" hidden="1">#REF!</definedName>
    <definedName name="XRefCopy11Row" hidden="1">#REF!</definedName>
    <definedName name="XRefCopy12" hidden="1">'[2]2'!#REF!</definedName>
    <definedName name="XRefCopy12Row" hidden="1">#REF!</definedName>
    <definedName name="XRefCopy13" hidden="1">#REF!</definedName>
    <definedName name="XRefCopy13Row" hidden="1">#REF!</definedName>
    <definedName name="XRefCopy14Row" hidden="1">#REF!</definedName>
    <definedName name="XRefCopy15Row" hidden="1">#REF!</definedName>
    <definedName name="XRefCopy16Row" hidden="1">#REF!</definedName>
    <definedName name="XRefCopy17Row" hidden="1">#REF!</definedName>
    <definedName name="XRefCopy18Row" hidden="1">#REF!</definedName>
    <definedName name="XRefCopy19Row" hidden="1">#REF!</definedName>
    <definedName name="XRefCopy1Row" hidden="1">#REF!</definedName>
    <definedName name="XRefCopy20Row" hidden="1">#REF!</definedName>
    <definedName name="XRefCopy21Row" hidden="1">#REF!</definedName>
    <definedName name="XRefCopy22Row" hidden="1">#REF!</definedName>
    <definedName name="XRefCopy23Row" hidden="1">#REF!</definedName>
    <definedName name="XRefCopy24Row" hidden="1">#REF!</definedName>
    <definedName name="XRefCopy25Row" hidden="1">#REF!</definedName>
    <definedName name="XRefCopy26Row" hidden="1">#REF!</definedName>
    <definedName name="XRefCopy27Row" hidden="1">#REF!</definedName>
    <definedName name="XRefCopy28Row" hidden="1">#REF!</definedName>
    <definedName name="XRefCopy29Row" hidden="1">#REF!</definedName>
    <definedName name="XRefCopy2Row" hidden="1">#REF!</definedName>
    <definedName name="XRefCopy30Row" hidden="1">#REF!</definedName>
    <definedName name="XRefCopy31" hidden="1">'[2]5'!#REF!</definedName>
    <definedName name="XRefCopy31Row" hidden="1">#REF!</definedName>
    <definedName name="XRefCopy32" hidden="1">'[2]5'!#REF!</definedName>
    <definedName name="XRefCopy32Row" hidden="1">#REF!</definedName>
    <definedName name="XRefCopy33Row" hidden="1">#REF!</definedName>
    <definedName name="XRefCopy34Row" hidden="1">#REF!</definedName>
    <definedName name="XRefCopy35Row" hidden="1">#REF!</definedName>
    <definedName name="XRefCopy36Row" hidden="1">#REF!</definedName>
    <definedName name="XRefCopy37Row" hidden="1">#REF!</definedName>
    <definedName name="XRefCopy38Row" hidden="1">#REF!</definedName>
    <definedName name="XRefCopy39Row" hidden="1">#REF!</definedName>
    <definedName name="XRefCopy3Row" hidden="1">#REF!</definedName>
    <definedName name="XRefCopy40Row" hidden="1">#REF!</definedName>
    <definedName name="XRefCopy41Row" hidden="1">#REF!</definedName>
    <definedName name="XRefCopy42Row" hidden="1">#REF!</definedName>
    <definedName name="XRefCopy43Row" hidden="1">#REF!</definedName>
    <definedName name="XRefCopy44Row" hidden="1">#REF!</definedName>
    <definedName name="XRefCopy45Row" hidden="1">#REF!</definedName>
    <definedName name="XRefCopy46Row" hidden="1">#REF!</definedName>
    <definedName name="XRefCopy47Row" hidden="1">#REF!</definedName>
    <definedName name="XRefCopy48Row" hidden="1">#REF!</definedName>
    <definedName name="XRefCopy49Row" hidden="1">#REF!</definedName>
    <definedName name="XRefCopy4Row" hidden="1">#REF!</definedName>
    <definedName name="XRefCopy5" hidden="1">#REF!</definedName>
    <definedName name="XRefCopy50Row" hidden="1">#REF!</definedName>
    <definedName name="XRefCopy51Row" hidden="1">#REF!</definedName>
    <definedName name="XRefCopy52Row" hidden="1">#REF!</definedName>
    <definedName name="XRefCopy53Row" hidden="1">#REF!</definedName>
    <definedName name="XRefCopy54Row" hidden="1">#REF!</definedName>
    <definedName name="XRefCopy5Row" hidden="1">#REF!</definedName>
    <definedName name="XRefCopy6" hidden="1">#REF!</definedName>
    <definedName name="XRefCopy6Row" hidden="1">#REF!</definedName>
    <definedName name="XRefCopy7Row" hidden="1">#REF!</definedName>
    <definedName name="XRefCopy8Row" hidden="1">#REF!</definedName>
    <definedName name="XRefCopy9Row" hidden="1">#REF!</definedName>
    <definedName name="XRefCopyRangeCount" hidden="1">18</definedName>
    <definedName name="XRefPaste1" hidden="1">#REF!</definedName>
    <definedName name="XRefPaste10Row" hidden="1">#REF!</definedName>
    <definedName name="XRefPaste11Row" hidden="1">#REF!</definedName>
    <definedName name="XRefPaste12" hidden="1">'[3]2'!#REF!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Row" hidden="1">#REF!</definedName>
    <definedName name="XRefPaste16" hidden="1">'[2]20'!#REF!</definedName>
    <definedName name="XRefPaste16Row" hidden="1">#REF!</definedName>
    <definedName name="XRefPaste17Row"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2" hidden="1">'[2]2'!#REF!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Row" hidden="1">#REF!</definedName>
    <definedName name="XRefPaste26Row" hidden="1">#REF!</definedName>
    <definedName name="XRefPaste27Row" hidden="1">#REF!</definedName>
    <definedName name="XRefPaste28Row" hidden="1">#REF!</definedName>
    <definedName name="XRefPaste29" hidden="1">'[2]2'!#REF!</definedName>
    <definedName name="XRefPaste29Row" hidden="1">#REF!</definedName>
    <definedName name="XRefPaste2Row" hidden="1">#REF!</definedName>
    <definedName name="XRefPaste3" hidden="1">#REF!</definedName>
    <definedName name="XRefPaste30" hidden="1">'[5]3'!#REF!</definedName>
    <definedName name="XRefPaste30Row" hidden="1">#REF!</definedName>
    <definedName name="XRefPaste31Row" hidden="1">#REF!</definedName>
    <definedName name="XRefPaste32Row" hidden="1">#REF!</definedName>
    <definedName name="XRefPaste33Row" hidden="1">#REF!</definedName>
    <definedName name="XRefPaste34Row" hidden="1">#REF!</definedName>
    <definedName name="XRefPaste35Row" hidden="1">#REF!</definedName>
    <definedName name="XRefPaste36Row" hidden="1">#REF!</definedName>
    <definedName name="XRefPaste37Row" hidden="1">#REF!</definedName>
    <definedName name="XRefPaste3Row" hidden="1">#REF!</definedName>
    <definedName name="XRefPaste4Row" hidden="1">#REF!</definedName>
    <definedName name="XRefPaste5Row" hidden="1">#REF!</definedName>
    <definedName name="XRefPaste6Row" hidden="1">#REF!</definedName>
    <definedName name="XRefPaste7Row" hidden="1">#REF!</definedName>
    <definedName name="XRefPaste8Row" hidden="1">#REF!</definedName>
    <definedName name="XRefPaste9Row" hidden="1">#REF!</definedName>
    <definedName name="XRefPasteRangeCount" hidden="1">14</definedName>
    <definedName name="ｘｘｘ" hidden="1">#REF!</definedName>
    <definedName name="ｘｘｘｘｘｘｘｘｘｘｘｘｘｘ" hidden="1">#REF!</definedName>
    <definedName name="ｙ" hidden="1">#REF!</definedName>
    <definedName name="ｚ" hidden="1">#REF!</definedName>
    <definedName name="ZZZ" hidden="1">#REF!</definedName>
    <definedName name="あああ" hidden="1">#REF!</definedName>
    <definedName name="ああああ" hidden="1">#REF!</definedName>
    <definedName name="サンプル" hidden="1">#REF!</definedName>
    <definedName name="タスクドキュメント１" hidden="1">#REF!</definedName>
    <definedName name="プレーヤー区分" hidden="1">#REF!</definedName>
    <definedName name="安藤" hidden="1">#REF!</definedName>
    <definedName name="改ページ" hidden="1">#REF!</definedName>
    <definedName name="外部ユーザ入力情報新" hidden="1">#REF!</definedName>
    <definedName name="関連表" hidden="1">#REF!</definedName>
    <definedName name="共通部" hidden="1">#REF!</definedName>
    <definedName name="更新履歴" hidden="1">#REF!</definedName>
    <definedName name="項目条件" hidden="1">#REF!</definedName>
    <definedName name="参考出力イメージ" hidden="1">#REF!</definedName>
    <definedName name="資料" hidden="1">#REF!</definedName>
    <definedName name="住所区分" hidden="1">#REF!</definedName>
    <definedName name="詳細" hidden="1">#REF!</definedName>
    <definedName name="束原" hidden="1">#REF!</definedName>
    <definedName name="汎用共通部" hidden="1">#REF!</definedName>
    <definedName name="表1"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9" i="21" l="1"/>
  <c r="C87" i="21"/>
  <c r="C89" i="20"/>
  <c r="C87" i="20"/>
  <c r="C89" i="19"/>
  <c r="C87" i="19"/>
  <c r="C89" i="16"/>
  <c r="C87" i="16"/>
  <c r="G165" i="10"/>
  <c r="A1" i="19"/>
  <c r="A1" i="20"/>
  <c r="A1" i="21"/>
  <c r="A1" i="16"/>
  <c r="C72" i="21"/>
  <c r="C71" i="21"/>
  <c r="C72" i="20"/>
  <c r="C71" i="20"/>
  <c r="C72" i="19"/>
  <c r="C71" i="19"/>
  <c r="C72" i="16"/>
  <c r="C71" i="16"/>
  <c r="C196" i="10" l="1"/>
  <c r="C197" i="10"/>
  <c r="C195" i="10"/>
  <c r="C181" i="10"/>
  <c r="C180" i="10"/>
  <c r="C179" i="10"/>
  <c r="O162" i="21"/>
  <c r="R163" i="16"/>
  <c r="Q163" i="16"/>
  <c r="R163" i="10"/>
  <c r="R161" i="10"/>
  <c r="Q163" i="10"/>
  <c r="Q161" i="10"/>
  <c r="O162" i="10"/>
  <c r="I5" i="10" s="1" a="1"/>
  <c r="I5" i="10" s="1"/>
  <c r="D154" i="21"/>
  <c r="B151" i="21"/>
  <c r="B152" i="21"/>
  <c r="B152" i="20"/>
  <c r="B152" i="19"/>
  <c r="B152" i="16"/>
  <c r="C177" i="21"/>
  <c r="C176" i="21"/>
  <c r="R163" i="21" s="1"/>
  <c r="C175" i="21"/>
  <c r="C171" i="21"/>
  <c r="C170" i="21"/>
  <c r="Q163" i="21" s="1"/>
  <c r="C169" i="21"/>
  <c r="C164" i="21"/>
  <c r="C163" i="21"/>
  <c r="R161" i="21" s="1"/>
  <c r="C162" i="21"/>
  <c r="C149" i="21"/>
  <c r="C148" i="21"/>
  <c r="C147" i="21"/>
  <c r="C146" i="21"/>
  <c r="C145" i="21"/>
  <c r="C144" i="21"/>
  <c r="C143" i="21"/>
  <c r="C142" i="21"/>
  <c r="C141" i="21"/>
  <c r="C140" i="21"/>
  <c r="C139" i="21"/>
  <c r="C138" i="21"/>
  <c r="C137" i="21"/>
  <c r="C136" i="21"/>
  <c r="C135" i="21"/>
  <c r="D147" i="21"/>
  <c r="D141" i="21"/>
  <c r="D138" i="21"/>
  <c r="D136" i="21"/>
  <c r="D135" i="21"/>
  <c r="C130" i="21"/>
  <c r="D128" i="21"/>
  <c r="D130" i="21" s="1"/>
  <c r="D145" i="21" s="1"/>
  <c r="C128" i="21"/>
  <c r="D118" i="21"/>
  <c r="C118" i="21"/>
  <c r="D116" i="21"/>
  <c r="C116" i="21"/>
  <c r="D112" i="21"/>
  <c r="C112" i="21"/>
  <c r="D109" i="21"/>
  <c r="C109" i="21"/>
  <c r="D108" i="21"/>
  <c r="C108" i="21"/>
  <c r="D107" i="21"/>
  <c r="D120" i="21" s="1"/>
  <c r="D142" i="21" s="1"/>
  <c r="C107" i="21"/>
  <c r="C120" i="21" s="1"/>
  <c r="D103" i="21"/>
  <c r="C103" i="21"/>
  <c r="C91" i="21"/>
  <c r="D82" i="21"/>
  <c r="C82" i="21"/>
  <c r="C80" i="21"/>
  <c r="D79" i="21"/>
  <c r="C79" i="21"/>
  <c r="C88" i="21"/>
  <c r="C86" i="21"/>
  <c r="C68" i="21"/>
  <c r="C67" i="21"/>
  <c r="C90" i="21" s="1"/>
  <c r="C66" i="21"/>
  <c r="C65" i="21"/>
  <c r="C64" i="21"/>
  <c r="C63" i="21"/>
  <c r="C62" i="21"/>
  <c r="E57" i="21"/>
  <c r="C48" i="21"/>
  <c r="C51" i="21" s="1"/>
  <c r="G46" i="21"/>
  <c r="G48" i="21" s="1"/>
  <c r="G51" i="21" s="1"/>
  <c r="G54" i="21" s="1"/>
  <c r="E46" i="21"/>
  <c r="E48" i="21" s="1"/>
  <c r="E51" i="21" s="1"/>
  <c r="E54" i="21" s="1"/>
  <c r="D46" i="21"/>
  <c r="D140" i="21" s="1"/>
  <c r="C46" i="21"/>
  <c r="C19" i="21"/>
  <c r="C18" i="21"/>
  <c r="C16" i="21"/>
  <c r="C13" i="21"/>
  <c r="C12" i="21"/>
  <c r="C11" i="21"/>
  <c r="C10" i="21"/>
  <c r="E165" i="21" s="1"/>
  <c r="B151" i="20"/>
  <c r="C177" i="20"/>
  <c r="C176" i="20"/>
  <c r="C175" i="20"/>
  <c r="C171" i="20"/>
  <c r="C170" i="20"/>
  <c r="C169" i="20"/>
  <c r="C164" i="20"/>
  <c r="C163" i="20"/>
  <c r="O162" i="20" s="1"/>
  <c r="C162" i="20"/>
  <c r="C150" i="20"/>
  <c r="C149" i="20"/>
  <c r="C148" i="20"/>
  <c r="C147" i="20"/>
  <c r="C146" i="20"/>
  <c r="C145" i="20"/>
  <c r="C144" i="20"/>
  <c r="C143" i="20"/>
  <c r="C142" i="20"/>
  <c r="C141" i="20"/>
  <c r="C140" i="20"/>
  <c r="C139" i="20"/>
  <c r="C138" i="20"/>
  <c r="C137" i="20"/>
  <c r="C136" i="20"/>
  <c r="C135" i="20"/>
  <c r="R163" i="20"/>
  <c r="Q163" i="20"/>
  <c r="Q161" i="20"/>
  <c r="D147" i="20"/>
  <c r="D141" i="20"/>
  <c r="D138" i="20"/>
  <c r="D136" i="20"/>
  <c r="D135" i="20"/>
  <c r="D130" i="20"/>
  <c r="D145" i="20" s="1"/>
  <c r="C130" i="20"/>
  <c r="D128" i="20"/>
  <c r="D146" i="20" s="1"/>
  <c r="C128" i="20"/>
  <c r="D118" i="20"/>
  <c r="C118" i="20"/>
  <c r="D116" i="20"/>
  <c r="C116" i="20"/>
  <c r="D112" i="20"/>
  <c r="C112" i="20"/>
  <c r="D109" i="20"/>
  <c r="C109" i="20"/>
  <c r="D108" i="20"/>
  <c r="C108" i="20"/>
  <c r="D107" i="20"/>
  <c r="D120" i="20" s="1"/>
  <c r="D142" i="20" s="1"/>
  <c r="C107" i="20"/>
  <c r="C120" i="20" s="1"/>
  <c r="D103" i="20"/>
  <c r="C103" i="20"/>
  <c r="C91" i="20"/>
  <c r="C88" i="20"/>
  <c r="D82" i="20"/>
  <c r="C82" i="20"/>
  <c r="D79" i="20"/>
  <c r="C79" i="20"/>
  <c r="C86" i="20"/>
  <c r="C68" i="20"/>
  <c r="C67" i="20"/>
  <c r="C66" i="20"/>
  <c r="C65" i="20"/>
  <c r="C64" i="20"/>
  <c r="C63" i="20"/>
  <c r="C62" i="20"/>
  <c r="E57" i="20"/>
  <c r="G46" i="20"/>
  <c r="G48" i="20" s="1"/>
  <c r="G51" i="20" s="1"/>
  <c r="G54" i="20" s="1"/>
  <c r="E46" i="20"/>
  <c r="E48" i="20" s="1"/>
  <c r="E51" i="20" s="1"/>
  <c r="E54" i="20" s="1"/>
  <c r="D46" i="20"/>
  <c r="D140" i="20" s="1"/>
  <c r="C46" i="20"/>
  <c r="C80" i="20" s="1"/>
  <c r="C19" i="20"/>
  <c r="C18" i="20"/>
  <c r="C16" i="20"/>
  <c r="C13" i="20"/>
  <c r="C12" i="20"/>
  <c r="C11" i="20"/>
  <c r="C10" i="20"/>
  <c r="E165" i="20" s="1"/>
  <c r="B153" i="10"/>
  <c r="B151" i="10"/>
  <c r="B151" i="16"/>
  <c r="B151" i="19"/>
  <c r="C177" i="19"/>
  <c r="C176" i="19"/>
  <c r="R163" i="19" s="1"/>
  <c r="C175" i="19"/>
  <c r="C171" i="19"/>
  <c r="C170" i="19"/>
  <c r="Q163" i="19" s="1"/>
  <c r="C169" i="19"/>
  <c r="C164" i="19"/>
  <c r="C163" i="19"/>
  <c r="O162" i="19" s="1"/>
  <c r="C162" i="19"/>
  <c r="C149" i="19"/>
  <c r="C148" i="19"/>
  <c r="C147" i="19"/>
  <c r="C146" i="19"/>
  <c r="C145" i="19"/>
  <c r="C144" i="19"/>
  <c r="C143" i="19"/>
  <c r="C142" i="19"/>
  <c r="C141" i="19"/>
  <c r="C140" i="19"/>
  <c r="C139" i="19"/>
  <c r="C138" i="19"/>
  <c r="C137" i="19"/>
  <c r="C136" i="19"/>
  <c r="C135" i="19"/>
  <c r="D147" i="19"/>
  <c r="D141" i="19"/>
  <c r="D138" i="19"/>
  <c r="D136" i="19"/>
  <c r="D135" i="19"/>
  <c r="C130" i="19"/>
  <c r="D128" i="19"/>
  <c r="D130" i="19" s="1"/>
  <c r="D145" i="19" s="1"/>
  <c r="C128" i="19"/>
  <c r="D118" i="19"/>
  <c r="C118" i="19"/>
  <c r="D116" i="19"/>
  <c r="C116" i="19"/>
  <c r="D112" i="19"/>
  <c r="C112" i="19"/>
  <c r="D109" i="19"/>
  <c r="C109" i="19"/>
  <c r="D108" i="19"/>
  <c r="C108" i="19"/>
  <c r="D107" i="19"/>
  <c r="D120" i="19" s="1"/>
  <c r="D142" i="19" s="1"/>
  <c r="C107" i="19"/>
  <c r="C120" i="19" s="1"/>
  <c r="D103" i="19"/>
  <c r="C103" i="19"/>
  <c r="C91" i="19"/>
  <c r="C92" i="19" s="1"/>
  <c r="C86" i="19"/>
  <c r="D82" i="19"/>
  <c r="C82" i="19"/>
  <c r="C80" i="19"/>
  <c r="D79" i="19"/>
  <c r="C79" i="19"/>
  <c r="C88" i="19"/>
  <c r="C68" i="19"/>
  <c r="C67" i="19"/>
  <c r="C66" i="19"/>
  <c r="C65" i="19"/>
  <c r="C64" i="19"/>
  <c r="C63" i="19"/>
  <c r="C62" i="19"/>
  <c r="E57" i="19"/>
  <c r="C48" i="19"/>
  <c r="C51" i="19" s="1"/>
  <c r="G46" i="19"/>
  <c r="G48" i="19" s="1"/>
  <c r="G51" i="19" s="1"/>
  <c r="G54" i="19" s="1"/>
  <c r="E46" i="19"/>
  <c r="E48" i="19" s="1"/>
  <c r="E51" i="19" s="1"/>
  <c r="E54" i="19" s="1"/>
  <c r="D46" i="19"/>
  <c r="D140" i="19" s="1"/>
  <c r="C46" i="19"/>
  <c r="C19" i="19"/>
  <c r="C18" i="19"/>
  <c r="C16" i="19"/>
  <c r="C13" i="19"/>
  <c r="C12" i="19"/>
  <c r="C11" i="19"/>
  <c r="C10" i="19"/>
  <c r="E165" i="19" s="1"/>
  <c r="C135" i="16"/>
  <c r="C149" i="16"/>
  <c r="C147" i="16"/>
  <c r="C144" i="16"/>
  <c r="C143" i="16"/>
  <c r="C142" i="16"/>
  <c r="C141" i="16"/>
  <c r="C140" i="16"/>
  <c r="C139" i="16"/>
  <c r="C138" i="16"/>
  <c r="C137" i="16"/>
  <c r="C136" i="16"/>
  <c r="C68" i="16"/>
  <c r="C67" i="16"/>
  <c r="C66" i="16"/>
  <c r="C65" i="16"/>
  <c r="C64" i="16"/>
  <c r="C63" i="16"/>
  <c r="C62" i="16"/>
  <c r="D13" i="10"/>
  <c r="R161" i="19" l="1"/>
  <c r="D13" i="19"/>
  <c r="I5" i="21" a="1"/>
  <c r="I5" i="21" s="1"/>
  <c r="I5" i="20" a="1"/>
  <c r="I5" i="20" s="1"/>
  <c r="I5" i="19" a="1"/>
  <c r="I5" i="19" s="1"/>
  <c r="I7" i="21"/>
  <c r="I2" i="21" s="1"/>
  <c r="I7" i="20"/>
  <c r="I2" i="20" s="1"/>
  <c r="D13" i="21"/>
  <c r="D13" i="20"/>
  <c r="I7" i="19"/>
  <c r="I2" i="19" s="1"/>
  <c r="D13" i="16"/>
  <c r="C54" i="21"/>
  <c r="C81" i="21"/>
  <c r="C92" i="21"/>
  <c r="D48" i="21"/>
  <c r="D51" i="21" s="1"/>
  <c r="D54" i="21" s="1"/>
  <c r="D80" i="21"/>
  <c r="D137" i="21"/>
  <c r="D139" i="21"/>
  <c r="D148" i="21" s="1"/>
  <c r="D150" i="21" s="1"/>
  <c r="D146" i="21"/>
  <c r="Q161" i="21"/>
  <c r="R161" i="20"/>
  <c r="I94" i="20"/>
  <c r="I4" i="20" s="1"/>
  <c r="C90" i="20"/>
  <c r="C92" i="20"/>
  <c r="C48" i="20"/>
  <c r="D48" i="20"/>
  <c r="D51" i="20" s="1"/>
  <c r="D54" i="20" s="1"/>
  <c r="D80" i="20"/>
  <c r="D137" i="20"/>
  <c r="D139" i="20"/>
  <c r="D148" i="20" s="1"/>
  <c r="D150" i="20" s="1"/>
  <c r="C54" i="19"/>
  <c r="C81" i="19"/>
  <c r="C90" i="19"/>
  <c r="D48" i="19"/>
  <c r="D51" i="19" s="1"/>
  <c r="D54" i="19" s="1"/>
  <c r="D80" i="19"/>
  <c r="D137" i="19"/>
  <c r="I94" i="19" s="1"/>
  <c r="I4" i="19" s="1"/>
  <c r="D139" i="19"/>
  <c r="D148" i="19" s="1"/>
  <c r="D150" i="19" s="1"/>
  <c r="D146" i="19"/>
  <c r="Q161" i="19"/>
  <c r="D155" i="20" l="1"/>
  <c r="C150" i="21"/>
  <c r="D155" i="21" s="1"/>
  <c r="I94" i="21"/>
  <c r="I4" i="21" s="1"/>
  <c r="I24" i="21"/>
  <c r="I3" i="21" s="1"/>
  <c r="G1" i="21" s="1"/>
  <c r="C51" i="20"/>
  <c r="D154" i="20"/>
  <c r="I24" i="19"/>
  <c r="I3" i="19" s="1"/>
  <c r="G1" i="19" s="1"/>
  <c r="D154" i="19"/>
  <c r="C54" i="20" l="1"/>
  <c r="I24" i="20" s="1"/>
  <c r="I3" i="20" s="1"/>
  <c r="G1" i="20" s="1"/>
  <c r="C81" i="20"/>
  <c r="C177" i="16" l="1"/>
  <c r="C176" i="16"/>
  <c r="C175" i="16"/>
  <c r="C171" i="16"/>
  <c r="C170" i="16"/>
  <c r="C169" i="16"/>
  <c r="C164" i="16"/>
  <c r="C163" i="16"/>
  <c r="C162" i="16"/>
  <c r="R161" i="16" l="1"/>
  <c r="O162" i="16"/>
  <c r="Q161" i="16"/>
  <c r="E191" i="10"/>
  <c r="C88" i="16"/>
  <c r="C19" i="16"/>
  <c r="C18" i="16"/>
  <c r="C16" i="16"/>
  <c r="C13" i="16"/>
  <c r="C12" i="16"/>
  <c r="C11" i="16"/>
  <c r="C10" i="16"/>
  <c r="E165" i="16" s="1"/>
  <c r="D147" i="16"/>
  <c r="D138" i="16"/>
  <c r="D136" i="16"/>
  <c r="D135" i="16"/>
  <c r="C130" i="16"/>
  <c r="D128" i="16"/>
  <c r="D146" i="16" s="1"/>
  <c r="C128" i="16"/>
  <c r="D118" i="16"/>
  <c r="C118" i="16"/>
  <c r="D116" i="16"/>
  <c r="C116" i="16"/>
  <c r="D112" i="16"/>
  <c r="C112" i="16"/>
  <c r="D109" i="16"/>
  <c r="C109" i="16"/>
  <c r="D108" i="16"/>
  <c r="C108" i="16"/>
  <c r="D107" i="16"/>
  <c r="C107" i="16"/>
  <c r="D103" i="16"/>
  <c r="D141" i="16" s="1"/>
  <c r="C103" i="16"/>
  <c r="C91" i="16"/>
  <c r="D82" i="16"/>
  <c r="C82" i="16"/>
  <c r="D79" i="16"/>
  <c r="C79" i="16"/>
  <c r="E57" i="16"/>
  <c r="G46" i="16"/>
  <c r="G48" i="16" s="1"/>
  <c r="G51" i="16" s="1"/>
  <c r="G54" i="16" s="1"/>
  <c r="E46" i="16"/>
  <c r="E48" i="16" s="1"/>
  <c r="E51" i="16" s="1"/>
  <c r="E54" i="16" s="1"/>
  <c r="D46" i="16"/>
  <c r="D80" i="16" s="1"/>
  <c r="C46" i="16"/>
  <c r="C48" i="16" s="1"/>
  <c r="C51" i="16" s="1"/>
  <c r="I5" i="16" l="1" a="1"/>
  <c r="I5" i="16" s="1"/>
  <c r="C86" i="16"/>
  <c r="I7" i="16"/>
  <c r="I2" i="16" s="1"/>
  <c r="D120" i="16"/>
  <c r="D142" i="16" s="1"/>
  <c r="C80" i="16"/>
  <c r="C120" i="16"/>
  <c r="C54" i="16"/>
  <c r="C81" i="16"/>
  <c r="D137" i="16"/>
  <c r="D48" i="16"/>
  <c r="D51" i="16" s="1"/>
  <c r="D54" i="16" s="1"/>
  <c r="D139" i="16"/>
  <c r="D140" i="16"/>
  <c r="D130" i="16"/>
  <c r="D145" i="16" s="1"/>
  <c r="C137" i="10"/>
  <c r="D135" i="10"/>
  <c r="I24" i="16" l="1"/>
  <c r="I3" i="16" s="1"/>
  <c r="D148" i="16"/>
  <c r="C90" i="16"/>
  <c r="C92" i="16" s="1"/>
  <c r="D175" i="10"/>
  <c r="D150" i="16" l="1"/>
  <c r="C150" i="19" s="1"/>
  <c r="D155" i="19" s="1"/>
  <c r="I7" i="10"/>
  <c r="I2" i="10" s="1"/>
  <c r="C14" i="15" l="1"/>
  <c r="F14" i="15" s="1"/>
  <c r="I14" i="15" s="1"/>
  <c r="L14" i="15" s="1"/>
  <c r="O14" i="15" s="1"/>
  <c r="F13" i="15"/>
  <c r="I13" i="15" s="1"/>
  <c r="L13" i="15" s="1"/>
  <c r="O13" i="15" s="1"/>
  <c r="E13" i="15"/>
  <c r="H13" i="15" s="1"/>
  <c r="K13" i="15" s="1"/>
  <c r="N13" i="15" s="1"/>
  <c r="Q13" i="15" s="1"/>
  <c r="C11" i="15"/>
  <c r="C12" i="15" s="1"/>
  <c r="F10" i="15"/>
  <c r="I10" i="15" s="1"/>
  <c r="L10" i="15" s="1"/>
  <c r="O10" i="15" s="1"/>
  <c r="E10" i="15"/>
  <c r="H10" i="15" s="1"/>
  <c r="K10" i="15" s="1"/>
  <c r="N10" i="15" s="1"/>
  <c r="Q10" i="15" s="1"/>
  <c r="J7" i="15"/>
  <c r="M7" i="15" s="1"/>
  <c r="P7" i="15" s="1"/>
  <c r="I7" i="15"/>
  <c r="L7" i="15" s="1"/>
  <c r="O7" i="15" s="1"/>
  <c r="G7" i="15"/>
  <c r="F7" i="15"/>
  <c r="F12" i="15" l="1"/>
  <c r="I12" i="15" s="1"/>
  <c r="L12" i="15" s="1"/>
  <c r="O12" i="15" s="1"/>
  <c r="E12" i="15"/>
  <c r="H12" i="15" s="1"/>
  <c r="K12" i="15" s="1"/>
  <c r="N12" i="15" s="1"/>
  <c r="Q12" i="15" s="1"/>
  <c r="E11" i="15"/>
  <c r="H11" i="15" s="1"/>
  <c r="K11" i="15" s="1"/>
  <c r="N11" i="15" s="1"/>
  <c r="Q11" i="15" s="1"/>
  <c r="E14" i="15"/>
  <c r="H14" i="15" s="1"/>
  <c r="K14" i="15" s="1"/>
  <c r="N14" i="15" s="1"/>
  <c r="Q14" i="15" s="1"/>
  <c r="C15" i="15"/>
  <c r="F11" i="15"/>
  <c r="I11" i="15" s="1"/>
  <c r="L11" i="15" s="1"/>
  <c r="O11" i="15" s="1"/>
  <c r="C16" i="15" l="1"/>
  <c r="F15" i="15"/>
  <c r="I15" i="15" s="1"/>
  <c r="L15" i="15" s="1"/>
  <c r="O15" i="15" s="1"/>
  <c r="E15" i="15"/>
  <c r="H15" i="15" s="1"/>
  <c r="K15" i="15" s="1"/>
  <c r="N15" i="15" s="1"/>
  <c r="Q15" i="15" s="1"/>
  <c r="F16" i="15" l="1"/>
  <c r="I16" i="15" s="1"/>
  <c r="L16" i="15" s="1"/>
  <c r="O16" i="15" s="1"/>
  <c r="E16" i="15"/>
  <c r="H16" i="15" s="1"/>
  <c r="K16" i="15" s="1"/>
  <c r="N16" i="15" s="1"/>
  <c r="Q16" i="15" s="1"/>
  <c r="C17" i="15"/>
  <c r="E17" i="15" l="1"/>
  <c r="H17" i="15" s="1"/>
  <c r="K17" i="15" s="1"/>
  <c r="N17" i="15" s="1"/>
  <c r="Q17" i="15" s="1"/>
  <c r="F17" i="15"/>
  <c r="I17" i="15" s="1"/>
  <c r="L17" i="15" s="1"/>
  <c r="O17" i="15" s="1"/>
  <c r="C18" i="15"/>
  <c r="E18" i="15" l="1"/>
  <c r="H18" i="15" s="1"/>
  <c r="K18" i="15" s="1"/>
  <c r="N18" i="15" s="1"/>
  <c r="Q18" i="15" s="1"/>
  <c r="C19" i="15"/>
  <c r="F18" i="15"/>
  <c r="I18" i="15" s="1"/>
  <c r="L18" i="15" s="1"/>
  <c r="O18" i="15" s="1"/>
  <c r="E19" i="15" l="1"/>
  <c r="H19" i="15" s="1"/>
  <c r="K19" i="15" s="1"/>
  <c r="N19" i="15" s="1"/>
  <c r="Q19" i="15" s="1"/>
  <c r="C20" i="15"/>
  <c r="F19" i="15"/>
  <c r="I19" i="15" s="1"/>
  <c r="L19" i="15" s="1"/>
  <c r="O19" i="15" s="1"/>
  <c r="F20" i="15" l="1"/>
  <c r="I20" i="15" s="1"/>
  <c r="L20" i="15" s="1"/>
  <c r="O20" i="15" s="1"/>
  <c r="E20" i="15"/>
  <c r="H20" i="15" s="1"/>
  <c r="K20" i="15" s="1"/>
  <c r="N20" i="15" s="1"/>
  <c r="Q20" i="15" s="1"/>
  <c r="C21" i="15"/>
  <c r="E21" i="15" l="1"/>
  <c r="H21" i="15" s="1"/>
  <c r="K21" i="15" s="1"/>
  <c r="N21" i="15" s="1"/>
  <c r="Q21" i="15" s="1"/>
  <c r="F21" i="15"/>
  <c r="I21" i="15" s="1"/>
  <c r="L21" i="15" s="1"/>
  <c r="O21" i="15" s="1"/>
  <c r="D147" i="10" l="1"/>
  <c r="C139" i="10"/>
  <c r="D138" i="10"/>
  <c r="D136" i="10"/>
  <c r="C130" i="10"/>
  <c r="D128" i="10"/>
  <c r="D130" i="10" s="1"/>
  <c r="D145" i="10" s="1"/>
  <c r="C128" i="10"/>
  <c r="D118" i="10"/>
  <c r="C118" i="10"/>
  <c r="D116" i="10"/>
  <c r="C116" i="10"/>
  <c r="D112" i="10"/>
  <c r="C112" i="10"/>
  <c r="D109" i="10"/>
  <c r="C109" i="10"/>
  <c r="D108" i="10"/>
  <c r="C108" i="10"/>
  <c r="D107" i="10"/>
  <c r="C107" i="10"/>
  <c r="D103" i="10"/>
  <c r="D141" i="10" s="1"/>
  <c r="C103" i="10"/>
  <c r="C91" i="10"/>
  <c r="C88" i="10"/>
  <c r="C86" i="10"/>
  <c r="D82" i="10"/>
  <c r="C82" i="10"/>
  <c r="D79" i="10"/>
  <c r="C79" i="10"/>
  <c r="C68" i="10"/>
  <c r="C67" i="10"/>
  <c r="C66" i="10"/>
  <c r="C65" i="10"/>
  <c r="C64" i="10"/>
  <c r="C63" i="10"/>
  <c r="C62" i="10"/>
  <c r="E57" i="10"/>
  <c r="G46" i="10"/>
  <c r="G48" i="10" s="1"/>
  <c r="G51" i="10" s="1"/>
  <c r="G54" i="10" s="1"/>
  <c r="E46" i="10"/>
  <c r="E48" i="10" s="1"/>
  <c r="E51" i="10" s="1"/>
  <c r="E54" i="10" s="1"/>
  <c r="D46" i="10"/>
  <c r="D140" i="10" s="1"/>
  <c r="C46" i="10"/>
  <c r="B152" i="10" l="1"/>
  <c r="C145" i="16"/>
  <c r="C48" i="10"/>
  <c r="C51" i="10" s="1"/>
  <c r="C81" i="10" s="1"/>
  <c r="C87" i="10"/>
  <c r="C148" i="10"/>
  <c r="C89" i="10"/>
  <c r="C120" i="10"/>
  <c r="D120" i="10"/>
  <c r="D142" i="10" s="1"/>
  <c r="C80" i="10"/>
  <c r="D80" i="10"/>
  <c r="D48" i="10"/>
  <c r="D51" i="10" s="1"/>
  <c r="D54" i="10" s="1"/>
  <c r="D137" i="10"/>
  <c r="D139" i="10"/>
  <c r="D146" i="10"/>
  <c r="C146" i="16" s="1"/>
  <c r="C54" i="10" l="1"/>
  <c r="C150" i="10"/>
  <c r="C90" i="10"/>
  <c r="C92" i="10" s="1"/>
  <c r="D148" i="10"/>
  <c r="C148" i="16" s="1"/>
  <c r="D154" i="16" l="1"/>
  <c r="I94" i="16"/>
  <c r="I4" i="16" s="1"/>
  <c r="G1" i="16" s="1"/>
  <c r="I24" i="10"/>
  <c r="I3" i="10" s="1"/>
  <c r="I94" i="10"/>
  <c r="I4" i="10" s="1"/>
  <c r="G1" i="10"/>
  <c r="D154" i="10"/>
  <c r="D150" i="10"/>
  <c r="C150" i="16" s="1"/>
  <c r="D155" i="16" s="1"/>
  <c r="D155"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1" authorId="0" shapeId="0" xr:uid="{98A5488D-ADF9-4EE1-9675-440C1C5540B1}">
      <text>
        <r>
          <rPr>
            <sz val="9"/>
            <color indexed="81"/>
            <rFont val="MS P ゴシック"/>
            <family val="3"/>
            <charset val="128"/>
          </rPr>
          <t>売上原価に含まれる労務費のうち、法定福利費、厚生費、退職金等を除いたもの</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1" authorId="0" shapeId="0" xr:uid="{B270E9BB-0120-478E-82D6-DDCD340808A5}">
      <text>
        <r>
          <rPr>
            <sz val="9"/>
            <color indexed="81"/>
            <rFont val="MS P ゴシック"/>
            <family val="3"/>
            <charset val="128"/>
          </rPr>
          <t>売上原価に含まれる労務費のうち、法定福利費、厚生費、退職金等を除いたもの</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1" authorId="0" shapeId="0" xr:uid="{C8BBC91D-D03A-4867-A5A4-C98B2EF7E0DC}">
      <text>
        <r>
          <rPr>
            <sz val="9"/>
            <color indexed="81"/>
            <rFont val="MS P ゴシック"/>
            <family val="3"/>
            <charset val="128"/>
          </rPr>
          <t>売上原価に含まれる労務費のうち、法定福利費、厚生費、退職金等を除いたもの</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1" authorId="0" shapeId="0" xr:uid="{2A346632-8240-4F26-94C9-34345A2401A7}">
      <text>
        <r>
          <rPr>
            <sz val="9"/>
            <color indexed="81"/>
            <rFont val="MS P ゴシック"/>
            <family val="3"/>
            <charset val="128"/>
          </rPr>
          <t>売上原価に含まれる労務費のうち、法定福利費、厚生費、退職金等を除いたもの</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1" authorId="0" shapeId="0" xr:uid="{084756B0-A7D7-4E0A-A7B3-657388A7A58D}">
      <text>
        <r>
          <rPr>
            <sz val="9"/>
            <color indexed="81"/>
            <rFont val="MS P ゴシック"/>
            <family val="3"/>
            <charset val="128"/>
          </rPr>
          <t>売上原価に含まれる労務費のうち、法定福利費、厚生費、退職金等を除いたもの</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<sst xmlns="http://schemas.openxmlformats.org/spreadsheetml/2006/main" count="1627" uniqueCount="271">
  <si>
    <t>【参考】公募回別報告時期一覧</t>
  </si>
  <si>
    <t>令和4年度補正　6次</t>
    <rPh sb="0" eb="2">
      <t>レイワ</t>
    </rPh>
    <rPh sb="3" eb="7">
      <t>ネンドホセイ</t>
    </rPh>
    <rPh sb="9" eb="10">
      <t>ジ</t>
    </rPh>
    <phoneticPr fontId="2"/>
  </si>
  <si>
    <t>報告時期</t>
    <rPh sb="0" eb="4">
      <t>ホウコクジキ</t>
    </rPh>
    <phoneticPr fontId="2"/>
  </si>
  <si>
    <t>1回目</t>
    <rPh sb="1" eb="3">
      <t>カイメ</t>
    </rPh>
    <phoneticPr fontId="2"/>
  </si>
  <si>
    <t>2回目</t>
    <rPh sb="1" eb="3">
      <t>カイメ</t>
    </rPh>
    <phoneticPr fontId="2"/>
  </si>
  <si>
    <t>3回目</t>
    <rPh sb="1" eb="3">
      <t>カイメ</t>
    </rPh>
    <phoneticPr fontId="2"/>
  </si>
  <si>
    <t>4回目</t>
    <rPh sb="1" eb="3">
      <t>カイメ</t>
    </rPh>
    <phoneticPr fontId="2"/>
  </si>
  <si>
    <t>5回目</t>
    <rPh sb="1" eb="3">
      <t>カイメ</t>
    </rPh>
    <phoneticPr fontId="2"/>
  </si>
  <si>
    <t>第1グループ</t>
    <rPh sb="0" eb="1">
      <t>ダイ</t>
    </rPh>
    <phoneticPr fontId="2"/>
  </si>
  <si>
    <t>/4～6</t>
    <phoneticPr fontId="2"/>
  </si>
  <si>
    <t>決算月</t>
    <rPh sb="0" eb="3">
      <t>ケッサンヅキ</t>
    </rPh>
    <phoneticPr fontId="2"/>
  </si>
  <si>
    <t>1月</t>
    <rPh sb="1" eb="2">
      <t>ガツ</t>
    </rPh>
    <phoneticPr fontId="2"/>
  </si>
  <si>
    <t>～</t>
    <phoneticPr fontId="2"/>
  </si>
  <si>
    <t>～</t>
  </si>
  <si>
    <t>2月</t>
  </si>
  <si>
    <t>3月</t>
  </si>
  <si>
    <t>4月</t>
  </si>
  <si>
    <t>5月</t>
  </si>
  <si>
    <t>6月</t>
  </si>
  <si>
    <t>7月</t>
  </si>
  <si>
    <t>8月</t>
  </si>
  <si>
    <t>9月</t>
  </si>
  <si>
    <t>10月</t>
  </si>
  <si>
    <t>11月</t>
  </si>
  <si>
    <t>12月</t>
  </si>
  <si>
    <t>令和5年度補正　7次</t>
    <rPh sb="0" eb="2">
      <t>レイワ</t>
    </rPh>
    <rPh sb="3" eb="7">
      <t>ネンドホセイ</t>
    </rPh>
    <rPh sb="9" eb="10">
      <t>ジ</t>
    </rPh>
    <phoneticPr fontId="49"/>
  </si>
  <si>
    <t>報告時期</t>
    <rPh sb="0" eb="4">
      <t>ホウコクジキ</t>
    </rPh>
    <phoneticPr fontId="49"/>
  </si>
  <si>
    <t>1回目</t>
    <rPh sb="1" eb="3">
      <t>カイメ</t>
    </rPh>
    <phoneticPr fontId="49"/>
  </si>
  <si>
    <t>2回目</t>
    <rPh sb="1" eb="3">
      <t>カイメ</t>
    </rPh>
    <phoneticPr fontId="49"/>
  </si>
  <si>
    <t>3回目</t>
    <rPh sb="1" eb="3">
      <t>カイメ</t>
    </rPh>
    <phoneticPr fontId="49"/>
  </si>
  <si>
    <t>4回目</t>
    <rPh sb="1" eb="3">
      <t>カイメ</t>
    </rPh>
    <phoneticPr fontId="49"/>
  </si>
  <si>
    <t>5回目</t>
    <rPh sb="1" eb="3">
      <t>カイメ</t>
    </rPh>
    <phoneticPr fontId="49"/>
  </si>
  <si>
    <t>第1グループ</t>
    <rPh sb="0" eb="1">
      <t>ダイ</t>
    </rPh>
    <phoneticPr fontId="49"/>
  </si>
  <si>
    <t>/4～6</t>
  </si>
  <si>
    <t>第2グループ</t>
    <rPh sb="0" eb="1">
      <t>ダイ</t>
    </rPh>
    <phoneticPr fontId="49"/>
  </si>
  <si>
    <t>決算月</t>
    <rPh sb="0" eb="3">
      <t>ケッサンヅキ</t>
    </rPh>
    <phoneticPr fontId="49"/>
  </si>
  <si>
    <t>1月</t>
    <rPh sb="1" eb="2">
      <t>ガツ</t>
    </rPh>
    <phoneticPr fontId="49"/>
  </si>
  <si>
    <t>令和5年度補正　8次</t>
    <rPh sb="0" eb="2">
      <t>レイワ</t>
    </rPh>
    <rPh sb="3" eb="7">
      <t>ネンドホセイ</t>
    </rPh>
    <rPh sb="9" eb="10">
      <t>ジ</t>
    </rPh>
    <phoneticPr fontId="49"/>
  </si>
  <si>
    <t>令和5年度補正　9次</t>
    <rPh sb="0" eb="2">
      <t>レイワ</t>
    </rPh>
    <rPh sb="3" eb="7">
      <t>ネンドホセイ</t>
    </rPh>
    <rPh sb="9" eb="10">
      <t>ジ</t>
    </rPh>
    <phoneticPr fontId="49"/>
  </si>
  <si>
    <t>＜記載に際しての注意事項＞</t>
    <rPh sb="1" eb="3">
      <t>キサイ</t>
    </rPh>
    <rPh sb="4" eb="5">
      <t>サイ</t>
    </rPh>
    <rPh sb="8" eb="10">
      <t>チュウイ</t>
    </rPh>
    <rPh sb="10" eb="12">
      <t>ジコウ</t>
    </rPh>
    <phoneticPr fontId="2"/>
  </si>
  <si>
    <t>Ⅰ.事業者情報と報告概要</t>
    <rPh sb="2" eb="4">
      <t>ジギョウ</t>
    </rPh>
    <rPh sb="4" eb="5">
      <t>シャ</t>
    </rPh>
    <rPh sb="5" eb="7">
      <t>ジョウホウ</t>
    </rPh>
    <rPh sb="8" eb="10">
      <t>ホウコク</t>
    </rPh>
    <rPh sb="10" eb="12">
      <t>ガイヨウ</t>
    </rPh>
    <phoneticPr fontId="2"/>
  </si>
  <si>
    <t>・本計算シートは必ずJグランツの専用フォーム「事業化状況報告書」より提出してください。</t>
    <rPh sb="1" eb="2">
      <t>ホン</t>
    </rPh>
    <rPh sb="2" eb="4">
      <t>ケイサン</t>
    </rPh>
    <rPh sb="8" eb="9">
      <t>カナラ</t>
    </rPh>
    <rPh sb="16" eb="18">
      <t>センヨウ</t>
    </rPh>
    <rPh sb="23" eb="31">
      <t>ジギョ</t>
    </rPh>
    <rPh sb="34" eb="36">
      <t>テイシュツ</t>
    </rPh>
    <phoneticPr fontId="2"/>
  </si>
  <si>
    <t>Ⅱ.年度事業化及び収益状況の概要</t>
  </si>
  <si>
    <t>・本計算シートに関連する各種証憑はJグランツの内容に従って提出してください。</t>
    <rPh sb="1" eb="2">
      <t>ホン</t>
    </rPh>
    <rPh sb="2" eb="4">
      <t>ケイサン</t>
    </rPh>
    <rPh sb="8" eb="10">
      <t>カンレン</t>
    </rPh>
    <rPh sb="12" eb="14">
      <t>カクシュ</t>
    </rPh>
    <rPh sb="14" eb="16">
      <t>ショウヒョウ</t>
    </rPh>
    <rPh sb="23" eb="25">
      <t>ナイヨウ</t>
    </rPh>
    <rPh sb="26" eb="27">
      <t>シタガ</t>
    </rPh>
    <rPh sb="29" eb="31">
      <t>テイシュツ</t>
    </rPh>
    <phoneticPr fontId="2"/>
  </si>
  <si>
    <t>Ⅲ.生産性向上に関する報告</t>
    <rPh sb="2" eb="4">
      <t>セイサン</t>
    </rPh>
    <rPh sb="4" eb="5">
      <t>セイ</t>
    </rPh>
    <rPh sb="5" eb="7">
      <t>コウジョウ</t>
    </rPh>
    <rPh sb="8" eb="9">
      <t>カン</t>
    </rPh>
    <rPh sb="11" eb="13">
      <t>ホウコク</t>
    </rPh>
    <phoneticPr fontId="2"/>
  </si>
  <si>
    <r>
      <t>・薄黄色セルは必須入力の項目、薄青色のセルは自動反映項目となります。　　　</t>
    </r>
    <r>
      <rPr>
        <sz val="11"/>
        <color theme="1"/>
        <rFont val="游ゴシック"/>
        <family val="3"/>
        <charset val="128"/>
      </rPr>
      <t>　　　　　</t>
    </r>
    <rPh sb="1" eb="2">
      <t>ウス</t>
    </rPh>
    <rPh sb="2" eb="4">
      <t>キイロ</t>
    </rPh>
    <rPh sb="7" eb="9">
      <t>ヒッス</t>
    </rPh>
    <rPh sb="9" eb="11">
      <t>ニュウリョク</t>
    </rPh>
    <rPh sb="12" eb="14">
      <t>コウモク</t>
    </rPh>
    <rPh sb="15" eb="18">
      <t>ウスアオイロ</t>
    </rPh>
    <rPh sb="22" eb="24">
      <t>ジドウ</t>
    </rPh>
    <rPh sb="24" eb="26">
      <t>ハンエイ</t>
    </rPh>
    <rPh sb="26" eb="28">
      <t>コウモク</t>
    </rPh>
    <phoneticPr fontId="2"/>
  </si>
  <si>
    <t>Ⅳ.賃金引上げに関する報告</t>
    <rPh sb="2" eb="4">
      <t>チンギン</t>
    </rPh>
    <rPh sb="4" eb="6">
      <t>ヒキア</t>
    </rPh>
    <rPh sb="8" eb="9">
      <t>カン</t>
    </rPh>
    <rPh sb="11" eb="13">
      <t>ホウコク</t>
    </rPh>
    <phoneticPr fontId="2"/>
  </si>
  <si>
    <t>・薄黄色セルの数値の入力部分については、該当がない部分も必ず「0」を入力してください。</t>
    <rPh sb="1" eb="4">
      <t>ウスキイロ</t>
    </rPh>
    <rPh sb="7" eb="9">
      <t>スウチ</t>
    </rPh>
    <rPh sb="10" eb="12">
      <t>ニュウリョク</t>
    </rPh>
    <rPh sb="12" eb="14">
      <t>ブブン</t>
    </rPh>
    <rPh sb="20" eb="22">
      <t>ガイトウ</t>
    </rPh>
    <rPh sb="25" eb="27">
      <t>ブブン</t>
    </rPh>
    <rPh sb="28" eb="29">
      <t>カナラ</t>
    </rPh>
    <rPh sb="34" eb="36">
      <t>ニュウリョク</t>
    </rPh>
    <phoneticPr fontId="2"/>
  </si>
  <si>
    <t>事業者情報</t>
    <rPh sb="0" eb="3">
      <t>ジギョウシャ</t>
    </rPh>
    <rPh sb="3" eb="5">
      <t>ジョウホウ</t>
    </rPh>
    <phoneticPr fontId="2"/>
  </si>
  <si>
    <t>・交付決定通知書、補助金の交付額確定通知書等を参照に、正確に情報を入力してください。</t>
    <rPh sb="1" eb="5">
      <t>コウフケッテイ</t>
    </rPh>
    <rPh sb="5" eb="8">
      <t>ツウチショ</t>
    </rPh>
    <rPh sb="9" eb="12">
      <t>ホジョキン</t>
    </rPh>
    <rPh sb="13" eb="16">
      <t>コウフガク</t>
    </rPh>
    <rPh sb="16" eb="18">
      <t>カクテイ</t>
    </rPh>
    <rPh sb="18" eb="21">
      <t>ツウチショ</t>
    </rPh>
    <rPh sb="21" eb="22">
      <t>トウ</t>
    </rPh>
    <rPh sb="23" eb="25">
      <t>サンショウ</t>
    </rPh>
    <rPh sb="27" eb="29">
      <t>セイカク</t>
    </rPh>
    <rPh sb="30" eb="32">
      <t>ジョウホウ</t>
    </rPh>
    <rPh sb="33" eb="35">
      <t>ニュウリョク</t>
    </rPh>
    <phoneticPr fontId="2"/>
  </si>
  <si>
    <t>令和2年度第3次補正予算 事業承継・引継ぎ補助金（第1次公募）</t>
    <rPh sb="25" eb="26">
      <t>ダイ</t>
    </rPh>
    <rPh sb="27" eb="30">
      <t>ジコウボ</t>
    </rPh>
    <phoneticPr fontId="2"/>
  </si>
  <si>
    <t>補助金名／公募回</t>
    <rPh sb="0" eb="3">
      <t>ホジョキン</t>
    </rPh>
    <rPh sb="3" eb="4">
      <t>メイ</t>
    </rPh>
    <rPh sb="5" eb="8">
      <t>コウボカイ</t>
    </rPh>
    <phoneticPr fontId="2"/>
  </si>
  <si>
    <t>ご自身の該当する補助金名と公募回を選択してください。</t>
    <rPh sb="1" eb="3">
      <t>ジシン</t>
    </rPh>
    <rPh sb="4" eb="6">
      <t>ガイトウ</t>
    </rPh>
    <rPh sb="8" eb="12">
      <t>ホジョキンメイ</t>
    </rPh>
    <rPh sb="13" eb="16">
      <t>コウボカイ</t>
    </rPh>
    <rPh sb="17" eb="19">
      <t>センタク</t>
    </rPh>
    <phoneticPr fontId="2"/>
  </si>
  <si>
    <t>令和2年度第3次補正予算 事業承継・引継ぎ補助金（第2次公募）</t>
    <rPh sb="25" eb="26">
      <t>ダイ</t>
    </rPh>
    <rPh sb="27" eb="30">
      <t>ジコウボ</t>
    </rPh>
    <phoneticPr fontId="2"/>
  </si>
  <si>
    <t>補助事業者名</t>
    <rPh sb="0" eb="5">
      <t>ホジョジギョウシャ</t>
    </rPh>
    <rPh sb="5" eb="6">
      <t>メイ</t>
    </rPh>
    <phoneticPr fontId="2"/>
  </si>
  <si>
    <t>交付決定通知書等に記載のある補助事業者名を入力してください。</t>
    <rPh sb="14" eb="19">
      <t>ホジョジギョウシャ</t>
    </rPh>
    <rPh sb="19" eb="20">
      <t>メイ</t>
    </rPh>
    <phoneticPr fontId="2"/>
  </si>
  <si>
    <t>令和3年度当初予算 事業承継・引継ぎ補助金</t>
  </si>
  <si>
    <t>交付申請番号</t>
    <rPh sb="0" eb="4">
      <t>コウフシンセイ</t>
    </rPh>
    <rPh sb="4" eb="6">
      <t>バンゴウ</t>
    </rPh>
    <phoneticPr fontId="2"/>
  </si>
  <si>
    <t>交付決定通知書等に記載のある交付申請番号（大文字の英字と数字の組み合わせ）を入力してください。</t>
    <rPh sb="0" eb="4">
      <t>コウフケッテイ</t>
    </rPh>
    <rPh sb="4" eb="7">
      <t>ツウチショ</t>
    </rPh>
    <rPh sb="7" eb="8">
      <t>トウ</t>
    </rPh>
    <rPh sb="9" eb="11">
      <t>キサイ</t>
    </rPh>
    <rPh sb="14" eb="20">
      <t>コウフシンセイバンゴウ</t>
    </rPh>
    <rPh sb="21" eb="24">
      <t>オオモジ</t>
    </rPh>
    <rPh sb="25" eb="27">
      <t>エイジ</t>
    </rPh>
    <rPh sb="28" eb="30">
      <t>スウジ</t>
    </rPh>
    <rPh sb="31" eb="32">
      <t>ク</t>
    </rPh>
    <rPh sb="33" eb="34">
      <t>ア</t>
    </rPh>
    <rPh sb="38" eb="40">
      <t>ニュウリョク</t>
    </rPh>
    <phoneticPr fontId="2"/>
  </si>
  <si>
    <t>令和3年度補正予算 事業承継・引継ぎ補助金（第1次公募）</t>
    <rPh sb="22" eb="23">
      <t>ダイ</t>
    </rPh>
    <rPh sb="24" eb="27">
      <t>ジコウボ</t>
    </rPh>
    <phoneticPr fontId="2"/>
  </si>
  <si>
    <t>補助事業期間 (開始日/完了期日)</t>
    <rPh sb="0" eb="2">
      <t>ホジョ</t>
    </rPh>
    <rPh sb="2" eb="4">
      <t>ジギョウ</t>
    </rPh>
    <rPh sb="4" eb="6">
      <t>キカン</t>
    </rPh>
    <rPh sb="8" eb="11">
      <t>カイシビ</t>
    </rPh>
    <rPh sb="12" eb="14">
      <t>カンリョウ</t>
    </rPh>
    <rPh sb="14" eb="16">
      <t>キジツ</t>
    </rPh>
    <phoneticPr fontId="2"/>
  </si>
  <si>
    <t>対象の補助事業期間の終了日（完了期日）は自動反映されます。</t>
    <rPh sb="0" eb="2">
      <t>タイショウ</t>
    </rPh>
    <rPh sb="3" eb="7">
      <t>ホジョジギョウ</t>
    </rPh>
    <rPh sb="7" eb="9">
      <t>キカン</t>
    </rPh>
    <rPh sb="10" eb="13">
      <t>シュウリョウビ</t>
    </rPh>
    <rPh sb="14" eb="18">
      <t>カンリョウキジツ</t>
    </rPh>
    <rPh sb="20" eb="24">
      <t>ジドウハンエイ</t>
    </rPh>
    <phoneticPr fontId="2"/>
  </si>
  <si>
    <t>令和3年度補正予算 事業承継・引継ぎ補助金（第2次公募）</t>
    <rPh sb="22" eb="23">
      <t>ダイ</t>
    </rPh>
    <rPh sb="24" eb="27">
      <t>ジコウボ</t>
    </rPh>
    <phoneticPr fontId="2"/>
  </si>
  <si>
    <t>期首年月日</t>
    <rPh sb="0" eb="5">
      <t>キシュネンガッピ</t>
    </rPh>
    <phoneticPr fontId="2"/>
  </si>
  <si>
    <t>今回の報告対象となる事業年度の期首年月日（西暦）をスラッシュ「/」区切りで入力してください。（202X/X/X）</t>
    <rPh sb="0" eb="2">
      <t>コンカイ</t>
    </rPh>
    <rPh sb="3" eb="5">
      <t>ホウコク</t>
    </rPh>
    <rPh sb="5" eb="7">
      <t>タイショウ</t>
    </rPh>
    <rPh sb="10" eb="12">
      <t>ジギョウ</t>
    </rPh>
    <rPh sb="12" eb="14">
      <t>ネンド</t>
    </rPh>
    <rPh sb="15" eb="17">
      <t>キシュ</t>
    </rPh>
    <rPh sb="17" eb="20">
      <t>ネンガッピ</t>
    </rPh>
    <rPh sb="21" eb="23">
      <t>セイレキ</t>
    </rPh>
    <rPh sb="37" eb="39">
      <t>ニュウリョク</t>
    </rPh>
    <phoneticPr fontId="2"/>
  </si>
  <si>
    <t>令和3年度補正予算 事業承継・引継ぎ補助金（第3次公募）</t>
    <rPh sb="22" eb="23">
      <t>ダイ</t>
    </rPh>
    <rPh sb="24" eb="27">
      <t>ジコウボ</t>
    </rPh>
    <phoneticPr fontId="2"/>
  </si>
  <si>
    <t>期末年月日</t>
    <rPh sb="0" eb="2">
      <t>キマツ</t>
    </rPh>
    <rPh sb="2" eb="5">
      <t>ネンガッピ</t>
    </rPh>
    <phoneticPr fontId="2"/>
  </si>
  <si>
    <t>今回の報告対象となる事業年度の期末年月日（西暦）をスラッシュ「/」区切りで入力してください。（202X/X/X）</t>
    <rPh sb="0" eb="2">
      <t>コンカイ</t>
    </rPh>
    <rPh sb="3" eb="5">
      <t>ホウコク</t>
    </rPh>
    <rPh sb="5" eb="7">
      <t>タイショウ</t>
    </rPh>
    <rPh sb="10" eb="12">
      <t>ジギョウ</t>
    </rPh>
    <rPh sb="12" eb="14">
      <t>ネンド</t>
    </rPh>
    <rPh sb="15" eb="17">
      <t>キマツ</t>
    </rPh>
    <rPh sb="17" eb="20">
      <t>ネンガッピ</t>
    </rPh>
    <rPh sb="37" eb="39">
      <t>ニュウリョク</t>
    </rPh>
    <phoneticPr fontId="2"/>
  </si>
  <si>
    <t>令和3年度補正予算 事業承継・引継ぎ補助金（第4次公募）</t>
    <rPh sb="22" eb="23">
      <t>ダイ</t>
    </rPh>
    <rPh sb="24" eb="27">
      <t>ジコウボ</t>
    </rPh>
    <phoneticPr fontId="2"/>
  </si>
  <si>
    <t>賃上げ要件での交付決定</t>
    <rPh sb="0" eb="2">
      <t>チンア</t>
    </rPh>
    <rPh sb="3" eb="5">
      <t>ヨウケン</t>
    </rPh>
    <rPh sb="7" eb="11">
      <t>コウフケッテイ</t>
    </rPh>
    <phoneticPr fontId="2"/>
  </si>
  <si>
    <t>賃上げ要件の充足による交付決定や加点を受けている事業者は該当する要件を選択してください。</t>
    <rPh sb="0" eb="2">
      <t>チンア</t>
    </rPh>
    <rPh sb="3" eb="5">
      <t>ヨウケン</t>
    </rPh>
    <rPh sb="6" eb="8">
      <t>ジュウソク</t>
    </rPh>
    <rPh sb="11" eb="15">
      <t>コウフケッテイ</t>
    </rPh>
    <rPh sb="16" eb="18">
      <t>カテン</t>
    </rPh>
    <rPh sb="19" eb="20">
      <t>ウ</t>
    </rPh>
    <rPh sb="24" eb="27">
      <t>ジギョウシャ</t>
    </rPh>
    <rPh sb="28" eb="30">
      <t>ガイトウ</t>
    </rPh>
    <rPh sb="32" eb="34">
      <t>ヨウケン</t>
    </rPh>
    <rPh sb="35" eb="37">
      <t>センタク</t>
    </rPh>
    <phoneticPr fontId="2"/>
  </si>
  <si>
    <t>中小企業生産性革命推進事業 事業承継・引継ぎ補助金（第5次公募）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</si>
  <si>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・以下項目は、交付申請（別紙）や実績報告時の内容をもとに、以下記載してください。（コピー＆ペースト可）</t>
    <rPh sb="1" eb="3">
      <t>イカ</t>
    </rPh>
    <rPh sb="3" eb="5">
      <t>コウモク</t>
    </rPh>
    <rPh sb="7" eb="9">
      <t>コウフ</t>
    </rPh>
    <rPh sb="9" eb="11">
      <t>シンセイ</t>
    </rPh>
    <rPh sb="12" eb="14">
      <t>ベッシ</t>
    </rPh>
    <rPh sb="16" eb="20">
      <t>ジッセキホウコク</t>
    </rPh>
    <rPh sb="20" eb="21">
      <t>ジ</t>
    </rPh>
    <rPh sb="22" eb="24">
      <t>ナイヨウ</t>
    </rPh>
    <rPh sb="29" eb="31">
      <t>イカ</t>
    </rPh>
    <rPh sb="31" eb="33">
      <t>キサイ</t>
    </rPh>
    <rPh sb="49" eb="50">
      <t>カ</t>
    </rPh>
    <phoneticPr fontId="2"/>
  </si>
  <si>
    <t>中小企業生産性革命推進事業 事業承継・引継ぎ補助金（第6次公募）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</si>
  <si>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事業の名称　（30字以内程度）</t>
    <rPh sb="0" eb="2">
      <t>ジギョウ</t>
    </rPh>
    <rPh sb="3" eb="5">
      <t>メイショウ</t>
    </rPh>
    <rPh sb="9" eb="10">
      <t>ジ</t>
    </rPh>
    <rPh sb="10" eb="12">
      <t>イナイ</t>
    </rPh>
    <rPh sb="12" eb="14">
      <t>テイド</t>
    </rPh>
    <phoneticPr fontId="2"/>
  </si>
  <si>
    <t>中小企業生産性革命推進事業 事業承継・引継ぎ補助金（第7次公募）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</si>
  <si>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経営革新等に係る取組の概要
（30字～100字以内程度）</t>
    <rPh sb="0" eb="4">
      <t>ケイエイカクシン</t>
    </rPh>
    <rPh sb="4" eb="5">
      <t>トウ</t>
    </rPh>
    <rPh sb="6" eb="7">
      <t>カカ</t>
    </rPh>
    <rPh sb="8" eb="10">
      <t>トリクミ</t>
    </rPh>
    <rPh sb="11" eb="13">
      <t>ガイヨウ</t>
    </rPh>
    <rPh sb="22" eb="23">
      <t>ジ</t>
    </rPh>
    <phoneticPr fontId="2"/>
  </si>
  <si>
    <t>中小企業生産性革命推進事業 事業承継・引継ぎ補助金（第8次公募）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</si>
  <si>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事業承継・引継ぎ補助金（第9次公募）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</si>
  <si>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6次</t>
    <rPh sb="1" eb="2">
      <t>ツギ</t>
    </rPh>
    <phoneticPr fontId="2"/>
  </si>
  <si>
    <t>補助上限額引上げ要件に該当する</t>
    <rPh sb="0" eb="2">
      <t>ホジョ</t>
    </rPh>
    <rPh sb="2" eb="5">
      <t>ジョウゲンガク</t>
    </rPh>
    <rPh sb="5" eb="7">
      <t>ヒキア</t>
    </rPh>
    <rPh sb="8" eb="10">
      <t>ヨウケン</t>
    </rPh>
    <rPh sb="11" eb="13">
      <t>ガイトウ</t>
    </rPh>
    <phoneticPr fontId="2"/>
  </si>
  <si>
    <t>該当なし</t>
    <rPh sb="0" eb="2">
      <t>ガイトウ</t>
    </rPh>
    <phoneticPr fontId="2"/>
  </si>
  <si>
    <t>7次</t>
    <rPh sb="1" eb="2">
      <t>ジ</t>
    </rPh>
    <phoneticPr fontId="2"/>
  </si>
  <si>
    <t>Ⅱ.年度事業化及び収益状況の概要</t>
    <phoneticPr fontId="2"/>
  </si>
  <si>
    <t>1.事業化及び収益状況の概要</t>
    <rPh sb="2" eb="4">
      <t>ジギョウ</t>
    </rPh>
    <rPh sb="4" eb="5">
      <t>カ</t>
    </rPh>
    <rPh sb="5" eb="6">
      <t>オヨ</t>
    </rPh>
    <rPh sb="7" eb="9">
      <t>シュウエキ</t>
    </rPh>
    <rPh sb="9" eb="11">
      <t>ジョウキョウ</t>
    </rPh>
    <rPh sb="12" eb="14">
      <t>ガイヨウ</t>
    </rPh>
    <phoneticPr fontId="2"/>
  </si>
  <si>
    <t>8,9次</t>
    <rPh sb="3" eb="4">
      <t>ジ</t>
    </rPh>
    <phoneticPr fontId="2"/>
  </si>
  <si>
    <t>補助上限額引上げ要件及び加点要件に該当する</t>
    <rPh sb="0" eb="2">
      <t>ホジョ</t>
    </rPh>
    <rPh sb="2" eb="5">
      <t>ジョウゲンガク</t>
    </rPh>
    <rPh sb="5" eb="7">
      <t>ヒキア</t>
    </rPh>
    <rPh sb="8" eb="10">
      <t>ヨウケン</t>
    </rPh>
    <rPh sb="10" eb="11">
      <t>オヨ</t>
    </rPh>
    <rPh sb="12" eb="14">
      <t>カテン</t>
    </rPh>
    <rPh sb="14" eb="16">
      <t>ヨウケン</t>
    </rPh>
    <rPh sb="17" eb="19">
      <t>ガイトウ</t>
    </rPh>
    <phoneticPr fontId="2"/>
  </si>
  <si>
    <t>・補助事業完了後、当該経営革新等に係る取り組みの事業化状況等に関して、今回の報告対象となった事業年度において実施した内容などを中心に、現状の進捗を具体的に記載してください。</t>
    <rPh sb="29" eb="30">
      <t>トウ</t>
    </rPh>
    <phoneticPr fontId="2"/>
  </si>
  <si>
    <t>補助上限額引上げ要件のみに該当する</t>
    <rPh sb="0" eb="2">
      <t>ホジョ</t>
    </rPh>
    <rPh sb="2" eb="5">
      <t>ジョウゲンガク</t>
    </rPh>
    <rPh sb="5" eb="7">
      <t>ヒキア</t>
    </rPh>
    <rPh sb="8" eb="10">
      <t>ヨウケン</t>
    </rPh>
    <rPh sb="13" eb="15">
      <t>ガイトウ</t>
    </rPh>
    <phoneticPr fontId="2"/>
  </si>
  <si>
    <t>加点要件のみに該当する</t>
    <rPh sb="0" eb="2">
      <t>カテン</t>
    </rPh>
    <rPh sb="2" eb="4">
      <t>ヨウケン</t>
    </rPh>
    <rPh sb="7" eb="9">
      <t>ガイトウ</t>
    </rPh>
    <phoneticPr fontId="2"/>
  </si>
  <si>
    <t>区分経理_損益計算書（全体／補助事業）</t>
    <rPh sb="0" eb="4">
      <t>クブンケイリ</t>
    </rPh>
    <rPh sb="5" eb="7">
      <t>ソンエキ</t>
    </rPh>
    <rPh sb="7" eb="10">
      <t>ケイサンショ</t>
    </rPh>
    <rPh sb="11" eb="13">
      <t>ゼンタイ</t>
    </rPh>
    <rPh sb="14" eb="18">
      <t>ホジョジギョウ</t>
    </rPh>
    <phoneticPr fontId="2"/>
  </si>
  <si>
    <t>・決算報告書の損益計算書を参照し、黄色セルに数字を入力してください。</t>
    <rPh sb="13" eb="15">
      <t>サンショウ</t>
    </rPh>
    <rPh sb="17" eb="19">
      <t>キイロ</t>
    </rPh>
    <phoneticPr fontId="2"/>
  </si>
  <si>
    <t>・会社全体の金額を「損益計算書の金額」欄に、補助事業に限定した金額を「補助事業分」欄に、それぞれ入力してください。</t>
    <rPh sb="1" eb="3">
      <t>カイシャ</t>
    </rPh>
    <rPh sb="3" eb="5">
      <t>ゼンタイ</t>
    </rPh>
    <rPh sb="6" eb="8">
      <t>キンガク</t>
    </rPh>
    <rPh sb="10" eb="12">
      <t>ソンエキ</t>
    </rPh>
    <rPh sb="12" eb="15">
      <t>ケイサンショ</t>
    </rPh>
    <rPh sb="16" eb="18">
      <t>キンガク</t>
    </rPh>
    <rPh sb="19" eb="20">
      <t>ラン</t>
    </rPh>
    <rPh sb="22" eb="24">
      <t>ホジョ</t>
    </rPh>
    <rPh sb="24" eb="26">
      <t>ジギョウ</t>
    </rPh>
    <rPh sb="27" eb="29">
      <t>ゲンテイ</t>
    </rPh>
    <rPh sb="31" eb="33">
      <t>キンガク</t>
    </rPh>
    <rPh sb="35" eb="37">
      <t>ホジョ</t>
    </rPh>
    <rPh sb="37" eb="39">
      <t>ジギョウ</t>
    </rPh>
    <rPh sb="39" eb="40">
      <t>ブン</t>
    </rPh>
    <rPh sb="41" eb="42">
      <t>ラン</t>
    </rPh>
    <phoneticPr fontId="2"/>
  </si>
  <si>
    <r>
      <t>・</t>
    </r>
    <r>
      <rPr>
        <b/>
        <sz val="11"/>
        <color rgb="FFFF0000"/>
        <rFont val="游ゴシック"/>
        <family val="3"/>
        <charset val="128"/>
        <scheme val="minor"/>
      </rPr>
      <t>会社全体＝補助事業の場合は、「事業（補助事業分）」欄にも会社全体と同じ金額を入力してください。</t>
    </r>
    <rPh sb="1" eb="3">
      <t>カイシャ</t>
    </rPh>
    <rPh sb="3" eb="5">
      <t>ゼンタイ</t>
    </rPh>
    <rPh sb="6" eb="8">
      <t>ホジョ</t>
    </rPh>
    <rPh sb="8" eb="10">
      <t>ジギョウ</t>
    </rPh>
    <rPh sb="11" eb="13">
      <t>バアイ</t>
    </rPh>
    <rPh sb="29" eb="31">
      <t>カイシャ</t>
    </rPh>
    <rPh sb="31" eb="33">
      <t>ゼンタイ</t>
    </rPh>
    <rPh sb="34" eb="35">
      <t>オナ</t>
    </rPh>
    <rPh sb="36" eb="38">
      <t>キンガク</t>
    </rPh>
    <rPh sb="39" eb="41">
      <t>ニュウリョク</t>
    </rPh>
    <phoneticPr fontId="2"/>
  </si>
  <si>
    <t>（単位：円）</t>
    <rPh sb="1" eb="3">
      <t>タンイ</t>
    </rPh>
    <rPh sb="4" eb="5">
      <t>エン</t>
    </rPh>
    <phoneticPr fontId="2"/>
  </si>
  <si>
    <r>
      <t>損益計算書の金額
（</t>
    </r>
    <r>
      <rPr>
        <b/>
        <sz val="11"/>
        <rFont val="游ゴシック"/>
        <family val="3"/>
        <charset val="128"/>
      </rPr>
      <t>会社全体</t>
    </r>
    <r>
      <rPr>
        <sz val="11"/>
        <rFont val="游ゴシック"/>
        <family val="3"/>
        <charset val="128"/>
      </rPr>
      <t>）</t>
    </r>
    <rPh sb="0" eb="5">
      <t>ソンエキケイサンショ</t>
    </rPh>
    <rPh sb="6" eb="8">
      <t>キンガク</t>
    </rPh>
    <rPh sb="10" eb="12">
      <t>カイシャ</t>
    </rPh>
    <rPh sb="12" eb="14">
      <t>ゼンタイ</t>
    </rPh>
    <phoneticPr fontId="2"/>
  </si>
  <si>
    <t>事業別の損益</t>
    <rPh sb="0" eb="2">
      <t>ジギョウ</t>
    </rPh>
    <rPh sb="2" eb="3">
      <t>ベツ</t>
    </rPh>
    <rPh sb="4" eb="6">
      <t>ソンエキ</t>
    </rPh>
    <phoneticPr fontId="2"/>
  </si>
  <si>
    <t>補助事業分</t>
    <rPh sb="0" eb="4">
      <t>ホジョジギョウ</t>
    </rPh>
    <rPh sb="4" eb="5">
      <t>ブン</t>
    </rPh>
    <phoneticPr fontId="2"/>
  </si>
  <si>
    <r>
      <t>補助事業以外の事業／部門分</t>
    </r>
    <r>
      <rPr>
        <sz val="11"/>
        <color rgb="FF0070C0"/>
        <rFont val="游ゴシック"/>
        <family val="3"/>
        <charset val="128"/>
      </rPr>
      <t>（任意入力）</t>
    </r>
    <rPh sb="0" eb="4">
      <t>ホジョジギョウ</t>
    </rPh>
    <rPh sb="4" eb="6">
      <t>イガイ</t>
    </rPh>
    <rPh sb="7" eb="9">
      <t>ジギョウ</t>
    </rPh>
    <rPh sb="10" eb="12">
      <t>ブモン</t>
    </rPh>
    <rPh sb="12" eb="13">
      <t>ブン</t>
    </rPh>
    <rPh sb="14" eb="16">
      <t>ニンイ</t>
    </rPh>
    <rPh sb="16" eb="18">
      <t>ニュウリョク</t>
    </rPh>
    <phoneticPr fontId="2"/>
  </si>
  <si>
    <t>事業名</t>
    <rPh sb="0" eb="3">
      <t>ジギョウメイ</t>
    </rPh>
    <phoneticPr fontId="2"/>
  </si>
  <si>
    <t>売上高</t>
    <rPh sb="0" eb="2">
      <t>ウリアゲ</t>
    </rPh>
    <rPh sb="2" eb="3">
      <t>ダカ</t>
    </rPh>
    <phoneticPr fontId="1"/>
  </si>
  <si>
    <t>売上原価</t>
    <rPh sb="0" eb="2">
      <t>ウリアゲ</t>
    </rPh>
    <rPh sb="2" eb="4">
      <t>ゲンカ</t>
    </rPh>
    <phoneticPr fontId="1"/>
  </si>
  <si>
    <t>売上総利益</t>
    <rPh sb="0" eb="2">
      <t>ウリア</t>
    </rPh>
    <rPh sb="2" eb="5">
      <t>ソウリエキ</t>
    </rPh>
    <phoneticPr fontId="1"/>
  </si>
  <si>
    <t>販売費及び一般管理費</t>
    <rPh sb="0" eb="3">
      <t>ハンバイヒ</t>
    </rPh>
    <rPh sb="3" eb="4">
      <t>オヨ</t>
    </rPh>
    <rPh sb="5" eb="7">
      <t>イッパン</t>
    </rPh>
    <rPh sb="7" eb="10">
      <t>カンリヒ</t>
    </rPh>
    <phoneticPr fontId="1"/>
  </si>
  <si>
    <t>営業利益又は営業損失</t>
    <rPh sb="0" eb="2">
      <t>エイギョウ</t>
    </rPh>
    <rPh sb="2" eb="4">
      <t>リエキ</t>
    </rPh>
    <rPh sb="4" eb="5">
      <t>マタ</t>
    </rPh>
    <rPh sb="6" eb="8">
      <t>エイギョウ</t>
    </rPh>
    <rPh sb="8" eb="10">
      <t>ソンシツ</t>
    </rPh>
    <phoneticPr fontId="1"/>
  </si>
  <si>
    <t>営業外収益　　※1</t>
    <rPh sb="0" eb="3">
      <t>エイギョウガイ</t>
    </rPh>
    <rPh sb="3" eb="5">
      <t>シュウエキ</t>
    </rPh>
    <phoneticPr fontId="1"/>
  </si>
  <si>
    <t>営業外費用</t>
    <rPh sb="0" eb="3">
      <t>エイギョウガイ</t>
    </rPh>
    <rPh sb="3" eb="5">
      <t>ヒヨウ</t>
    </rPh>
    <phoneticPr fontId="1"/>
  </si>
  <si>
    <t>経常利益（損失）</t>
    <rPh sb="0" eb="4">
      <t>ケイジョウリエキ</t>
    </rPh>
    <rPh sb="5" eb="7">
      <t>ソンシツ</t>
    </rPh>
    <phoneticPr fontId="1"/>
  </si>
  <si>
    <t>特別利益</t>
    <rPh sb="0" eb="2">
      <t>トクベツ</t>
    </rPh>
    <rPh sb="2" eb="4">
      <t>リエキ</t>
    </rPh>
    <phoneticPr fontId="1"/>
  </si>
  <si>
    <t>特別損失</t>
    <rPh sb="0" eb="2">
      <t>トクベツ</t>
    </rPh>
    <rPh sb="2" eb="4">
      <t>ソンシツ</t>
    </rPh>
    <phoneticPr fontId="1"/>
  </si>
  <si>
    <t>税引前純利益（損失）</t>
    <rPh sb="0" eb="2">
      <t>ゼイビ</t>
    </rPh>
    <rPh sb="2" eb="3">
      <t>マエ</t>
    </rPh>
    <rPh sb="3" eb="6">
      <t>ジュンリエキ</t>
    </rPh>
    <rPh sb="7" eb="9">
      <t>ソンシツ</t>
    </rPh>
    <phoneticPr fontId="1"/>
  </si>
  <si>
    <r>
      <t>※1　</t>
    </r>
    <r>
      <rPr>
        <u/>
        <sz val="11"/>
        <color theme="1"/>
        <rFont val="游ゴシック"/>
        <family val="3"/>
        <charset val="128"/>
      </rPr>
      <t>補助金の交付額、補助事業と関連のない雑収入については控除して構いません</t>
    </r>
    <r>
      <rPr>
        <sz val="11"/>
        <color theme="1"/>
        <rFont val="游ゴシック"/>
        <family val="3"/>
        <charset val="128"/>
      </rPr>
      <t>。その場合は、控除額が確認できる書類を提出してください。</t>
    </r>
    <rPh sb="3" eb="6">
      <t>ホジョキン</t>
    </rPh>
    <rPh sb="7" eb="9">
      <t>コウフ</t>
    </rPh>
    <rPh sb="9" eb="10">
      <t>ガク</t>
    </rPh>
    <rPh sb="11" eb="13">
      <t>ホジョ</t>
    </rPh>
    <rPh sb="13" eb="15">
      <t>ジギョウ</t>
    </rPh>
    <rPh sb="16" eb="18">
      <t>カンレン</t>
    </rPh>
    <rPh sb="21" eb="24">
      <t>ザッシュウニュウ</t>
    </rPh>
    <rPh sb="29" eb="31">
      <t>コウジョ</t>
    </rPh>
    <rPh sb="33" eb="34">
      <t>カマ</t>
    </rPh>
    <rPh sb="41" eb="43">
      <t>バアイ</t>
    </rPh>
    <rPh sb="45" eb="47">
      <t>コウジョ</t>
    </rPh>
    <rPh sb="47" eb="48">
      <t>ガク</t>
    </rPh>
    <rPh sb="49" eb="51">
      <t>カクニン</t>
    </rPh>
    <rPh sb="54" eb="56">
      <t>ショルイ</t>
    </rPh>
    <rPh sb="57" eb="59">
      <t>テイシュツ</t>
    </rPh>
    <phoneticPr fontId="2"/>
  </si>
  <si>
    <t>会社全体</t>
    <rPh sb="0" eb="2">
      <t>カイシャ</t>
    </rPh>
    <rPh sb="2" eb="4">
      <t>ゼンタイ</t>
    </rPh>
    <phoneticPr fontId="2"/>
  </si>
  <si>
    <t>補助事業以外の従事者</t>
    <rPh sb="0" eb="4">
      <t>ホジョジギョウ</t>
    </rPh>
    <rPh sb="4" eb="6">
      <t>イガイ</t>
    </rPh>
    <rPh sb="7" eb="10">
      <t>ジュウジシャ</t>
    </rPh>
    <phoneticPr fontId="2"/>
  </si>
  <si>
    <t>従業員数(名)</t>
    <rPh sb="0" eb="4">
      <t>ジュウギョウインスウ</t>
    </rPh>
    <rPh sb="5" eb="6">
      <t>メイ</t>
    </rPh>
    <phoneticPr fontId="2"/>
  </si>
  <si>
    <t>（追加情報）</t>
    <rPh sb="1" eb="3">
      <t>ツイカ</t>
    </rPh>
    <rPh sb="3" eb="5">
      <t>ジョウホウ</t>
    </rPh>
    <phoneticPr fontId="2"/>
  </si>
  <si>
    <t>・下表の黄色セルに、損益計算書、確定通知書等を参考に追加情報を入力してください。</t>
    <rPh sb="1" eb="3">
      <t>カヒョウ</t>
    </rPh>
    <rPh sb="4" eb="6">
      <t>キイロ</t>
    </rPh>
    <rPh sb="10" eb="12">
      <t>ソンエキ</t>
    </rPh>
    <rPh sb="12" eb="15">
      <t>ケイサンショ</t>
    </rPh>
    <rPh sb="16" eb="18">
      <t>カクテイ</t>
    </rPh>
    <rPh sb="18" eb="21">
      <t>ツウチショ</t>
    </rPh>
    <rPh sb="21" eb="22">
      <t>トウ</t>
    </rPh>
    <rPh sb="23" eb="25">
      <t>サンコウ</t>
    </rPh>
    <rPh sb="26" eb="28">
      <t>ツイカ</t>
    </rPh>
    <rPh sb="28" eb="30">
      <t>ジョウホウ</t>
    </rPh>
    <rPh sb="31" eb="33">
      <t>ニュウリョク</t>
    </rPh>
    <phoneticPr fontId="2"/>
  </si>
  <si>
    <t>（単位：円）</t>
  </si>
  <si>
    <t>①売上高</t>
  </si>
  <si>
    <t>①～⑦：上表（補助事業分）から自動転記</t>
    <rPh sb="4" eb="6">
      <t>ジョウヒョウ</t>
    </rPh>
    <rPh sb="7" eb="11">
      <t>ホジョジギョウ</t>
    </rPh>
    <rPh sb="11" eb="12">
      <t>ブン</t>
    </rPh>
    <rPh sb="15" eb="19">
      <t>ジドウテンキ</t>
    </rPh>
    <phoneticPr fontId="2"/>
  </si>
  <si>
    <t>②売上原価</t>
  </si>
  <si>
    <t>③販売費/一般管理費</t>
  </si>
  <si>
    <t>④営業外収益</t>
  </si>
  <si>
    <t>⑤営業外費用</t>
  </si>
  <si>
    <t>⑥特別利益</t>
  </si>
  <si>
    <t>⑦特別損失</t>
  </si>
  <si>
    <t>⑨補助金交付額</t>
  </si>
  <si>
    <r>
      <t>実績報告後に交付された</t>
    </r>
    <r>
      <rPr>
        <u/>
        <sz val="11"/>
        <color theme="1"/>
        <rFont val="游ゴシック"/>
        <family val="3"/>
        <charset val="128"/>
        <scheme val="minor"/>
      </rPr>
      <t>「補助金額の確定通知書」に記載された『補助金確定額』</t>
    </r>
    <r>
      <rPr>
        <sz val="11"/>
        <color theme="1"/>
        <rFont val="游ゴシック"/>
        <family val="2"/>
        <charset val="128"/>
        <scheme val="minor"/>
      </rPr>
      <t>を記入してください。</t>
    </r>
    <rPh sb="0" eb="2">
      <t>ジッセキ</t>
    </rPh>
    <rPh sb="2" eb="4">
      <t>ホウコク</t>
    </rPh>
    <rPh sb="4" eb="5">
      <t>ゴ</t>
    </rPh>
    <rPh sb="6" eb="8">
      <t>コウフ</t>
    </rPh>
    <phoneticPr fontId="2"/>
  </si>
  <si>
    <t>⑩補助対象経費</t>
  </si>
  <si>
    <r>
      <t>実績報告時のパッケージ内</t>
    </r>
    <r>
      <rPr>
        <u/>
        <sz val="11"/>
        <color theme="1"/>
        <rFont val="游ゴシック"/>
        <family val="3"/>
        <charset val="128"/>
        <scheme val="minor"/>
      </rPr>
      <t>「対象経費総括表」シートに記載された『補助対象経費』の金額</t>
    </r>
    <r>
      <rPr>
        <sz val="11"/>
        <color theme="1"/>
        <rFont val="游ゴシック"/>
        <family val="2"/>
        <charset val="128"/>
        <scheme val="minor"/>
      </rPr>
      <t>を記入してください。</t>
    </r>
    <rPh sb="0" eb="5">
      <t>ジッセキホウコクジ</t>
    </rPh>
    <rPh sb="11" eb="12">
      <t>ナイ</t>
    </rPh>
    <rPh sb="13" eb="15">
      <t>タイショウ</t>
    </rPh>
    <rPh sb="15" eb="17">
      <t>ケイヒ</t>
    </rPh>
    <rPh sb="17" eb="20">
      <t>ソウカツヒョウ</t>
    </rPh>
    <phoneticPr fontId="2"/>
  </si>
  <si>
    <t>⑪前年度までの収益に伴う納付金</t>
  </si>
  <si>
    <t>前年度までに収益の発生により国庫納付した額がある場合、記入してください。（第１回目報告は０となります）</t>
  </si>
  <si>
    <t>⑫取得財産処分に伴う納付金</t>
  </si>
  <si>
    <t>これまで補助金により取得した取得価格50万円以上の財産を処分したことによる国庫納付が発生している場合、</t>
    <phoneticPr fontId="2"/>
  </si>
  <si>
    <t>合計額を記入してください。</t>
    <phoneticPr fontId="2"/>
  </si>
  <si>
    <t>2.事業化状況</t>
    <rPh sb="2" eb="7">
      <t>ジギョウカジョウキョウ</t>
    </rPh>
    <phoneticPr fontId="2"/>
  </si>
  <si>
    <t>会社全体</t>
    <phoneticPr fontId="2"/>
  </si>
  <si>
    <t>補助事業分</t>
    <rPh sb="0" eb="5">
      <t>ホジョジギョウブン</t>
    </rPh>
    <phoneticPr fontId="2"/>
  </si>
  <si>
    <t>売上高</t>
    <rPh sb="0" eb="3">
      <t>ウリアゲダカ</t>
    </rPh>
    <phoneticPr fontId="2"/>
  </si>
  <si>
    <t>売上総利益</t>
    <rPh sb="0" eb="5">
      <t>ウリアゲソウリエキ</t>
    </rPh>
    <phoneticPr fontId="2"/>
  </si>
  <si>
    <t>経常利益</t>
    <rPh sb="0" eb="4">
      <t>ケイジョウリエキ</t>
    </rPh>
    <phoneticPr fontId="2"/>
  </si>
  <si>
    <t>従業員数（名）</t>
    <phoneticPr fontId="2"/>
  </si>
  <si>
    <t>3.収益状況</t>
    <rPh sb="2" eb="4">
      <t>シュウエキ</t>
    </rPh>
    <rPh sb="4" eb="6">
      <t>ジョウキョウ</t>
    </rPh>
    <phoneticPr fontId="2"/>
  </si>
  <si>
    <t>（自動反映）</t>
    <rPh sb="1" eb="3">
      <t>ジドウ</t>
    </rPh>
    <rPh sb="3" eb="5">
      <t>ハンエイ</t>
    </rPh>
    <phoneticPr fontId="2"/>
  </si>
  <si>
    <t>A：補助金交付額</t>
    <rPh sb="2" eb="5">
      <t>ホジョキン</t>
    </rPh>
    <rPh sb="5" eb="8">
      <t>コウフガク</t>
    </rPh>
    <phoneticPr fontId="2"/>
  </si>
  <si>
    <t>⑨補助金交付額</t>
    <rPh sb="1" eb="4">
      <t>ホジョキン</t>
    </rPh>
    <rPh sb="4" eb="7">
      <t>コウフガク</t>
    </rPh>
    <phoneticPr fontId="2"/>
  </si>
  <si>
    <t>B：補助対象事業に係る収益額</t>
    <rPh sb="2" eb="4">
      <t>ホジョ</t>
    </rPh>
    <rPh sb="4" eb="6">
      <t>タイショウ</t>
    </rPh>
    <rPh sb="6" eb="8">
      <t>ジギョウ</t>
    </rPh>
    <rPh sb="9" eb="10">
      <t>カカ</t>
    </rPh>
    <rPh sb="11" eb="13">
      <t>シュウエキ</t>
    </rPh>
    <rPh sb="13" eb="14">
      <t>ガク</t>
    </rPh>
    <phoneticPr fontId="2"/>
  </si>
  <si>
    <t>①売上高＋④営業外収益＋⑥特別利益-（Ｄ：補助事業に係る支出額）</t>
    <rPh sb="1" eb="3">
      <t>ウリアゲ</t>
    </rPh>
    <rPh sb="3" eb="4">
      <t>ダカ</t>
    </rPh>
    <rPh sb="6" eb="9">
      <t>エイギョウガイ</t>
    </rPh>
    <rPh sb="9" eb="11">
      <t>シュウエキ</t>
    </rPh>
    <rPh sb="13" eb="15">
      <t>トクベツ</t>
    </rPh>
    <rPh sb="15" eb="17">
      <t>リエキ</t>
    </rPh>
    <rPh sb="21" eb="23">
      <t>ホジョ</t>
    </rPh>
    <rPh sb="23" eb="25">
      <t>ジギョウ</t>
    </rPh>
    <rPh sb="26" eb="27">
      <t>カカワ</t>
    </rPh>
    <rPh sb="28" eb="31">
      <t>シシュツガク</t>
    </rPh>
    <phoneticPr fontId="2"/>
  </si>
  <si>
    <t>C：控除額</t>
    <rPh sb="2" eb="4">
      <t>コウジョ</t>
    </rPh>
    <rPh sb="4" eb="5">
      <t>ガク</t>
    </rPh>
    <phoneticPr fontId="2"/>
  </si>
  <si>
    <t>⑩補助対象経費</t>
    <rPh sb="1" eb="3">
      <t>ホジョ</t>
    </rPh>
    <rPh sb="3" eb="5">
      <t>タイショウ</t>
    </rPh>
    <rPh sb="5" eb="7">
      <t>ケイヒ</t>
    </rPh>
    <phoneticPr fontId="2"/>
  </si>
  <si>
    <t>D：補助対象事業に係る支出額</t>
    <rPh sb="2" eb="4">
      <t>ホジョ</t>
    </rPh>
    <rPh sb="4" eb="6">
      <t>タイショウ</t>
    </rPh>
    <rPh sb="6" eb="8">
      <t>ジギョウ</t>
    </rPh>
    <rPh sb="9" eb="10">
      <t>カカ</t>
    </rPh>
    <rPh sb="11" eb="14">
      <t>シシュツガク</t>
    </rPh>
    <phoneticPr fontId="2"/>
  </si>
  <si>
    <t>E：基準納付額</t>
    <rPh sb="2" eb="4">
      <t>キジュン</t>
    </rPh>
    <rPh sb="4" eb="6">
      <t>ノウフ</t>
    </rPh>
    <rPh sb="6" eb="7">
      <t>ガク</t>
    </rPh>
    <phoneticPr fontId="2"/>
  </si>
  <si>
    <t>（Ｂ-Ｃ）×Ａ÷Ｄ</t>
    <phoneticPr fontId="2"/>
  </si>
  <si>
    <t>F：累積納付額</t>
    <rPh sb="2" eb="4">
      <t>ルイセキ</t>
    </rPh>
    <rPh sb="4" eb="6">
      <t>ノウフ</t>
    </rPh>
    <rPh sb="6" eb="7">
      <t>ガク</t>
    </rPh>
    <phoneticPr fontId="2"/>
  </si>
  <si>
    <t>⑪前年度までの収益に伴う納付金＋⑫所得財産処分に伴う納付金</t>
    <rPh sb="1" eb="4">
      <t>ゼンネンド</t>
    </rPh>
    <rPh sb="7" eb="9">
      <t>シュウエキ</t>
    </rPh>
    <rPh sb="10" eb="11">
      <t>トモナ</t>
    </rPh>
    <rPh sb="12" eb="14">
      <t>ノウフ</t>
    </rPh>
    <rPh sb="14" eb="15">
      <t>キン</t>
    </rPh>
    <rPh sb="17" eb="19">
      <t>ショトク</t>
    </rPh>
    <rPh sb="19" eb="21">
      <t>ザイサン</t>
    </rPh>
    <rPh sb="21" eb="23">
      <t>ショブン</t>
    </rPh>
    <rPh sb="24" eb="25">
      <t>トモナ</t>
    </rPh>
    <rPh sb="26" eb="29">
      <t>ノウフキン</t>
    </rPh>
    <phoneticPr fontId="2"/>
  </si>
  <si>
    <t>G：本年度納付額</t>
    <rPh sb="2" eb="5">
      <t>ホンネンド</t>
    </rPh>
    <rPh sb="5" eb="7">
      <t>ノウフ</t>
    </rPh>
    <rPh sb="7" eb="8">
      <t>ガク</t>
    </rPh>
    <phoneticPr fontId="2"/>
  </si>
  <si>
    <t>Ｅ＜Ａの場合はG＝Ｅ-Ｆ、Ｅ＞Ａの場合はG＝Ａ-Ｆ、Ｆ＞Ａの場合はG＝0として算出</t>
    <rPh sb="4" eb="6">
      <t>バアイ</t>
    </rPh>
    <rPh sb="17" eb="19">
      <t>バアイ</t>
    </rPh>
    <rPh sb="30" eb="32">
      <t>バアイ</t>
    </rPh>
    <rPh sb="39" eb="41">
      <t>サンシュツ</t>
    </rPh>
    <phoneticPr fontId="2"/>
  </si>
  <si>
    <t>4.給与支給総額</t>
    <rPh sb="2" eb="5">
      <t>シキュウガク</t>
    </rPh>
    <rPh sb="6" eb="7">
      <t>ソウ</t>
    </rPh>
    <rPh sb="7" eb="8">
      <t>ガク</t>
    </rPh>
    <phoneticPr fontId="2"/>
  </si>
  <si>
    <t>役員報酬（役員給与）</t>
    <rPh sb="0" eb="2">
      <t>ヤクイン</t>
    </rPh>
    <rPh sb="2" eb="4">
      <t>ホウシュウ</t>
    </rPh>
    <rPh sb="5" eb="7">
      <t>ヤクイン</t>
    </rPh>
    <rPh sb="7" eb="9">
      <t>キュウヨ</t>
    </rPh>
    <phoneticPr fontId="13"/>
  </si>
  <si>
    <t>従業員給与・給与手当</t>
    <rPh sb="0" eb="3">
      <t>ジュウギョウイン</t>
    </rPh>
    <rPh sb="3" eb="5">
      <t>キュウヨ</t>
    </rPh>
    <rPh sb="6" eb="8">
      <t>キュウヨ</t>
    </rPh>
    <rPh sb="8" eb="10">
      <t>テアテ</t>
    </rPh>
    <phoneticPr fontId="13"/>
  </si>
  <si>
    <t>雑給</t>
    <rPh sb="0" eb="1">
      <t>ザツ</t>
    </rPh>
    <rPh sb="1" eb="2">
      <t>キュウ</t>
    </rPh>
    <phoneticPr fontId="13"/>
  </si>
  <si>
    <t>賞与</t>
    <rPh sb="0" eb="2">
      <t>ショウヨ</t>
    </rPh>
    <phoneticPr fontId="13"/>
  </si>
  <si>
    <r>
      <t>労務費</t>
    </r>
    <r>
      <rPr>
        <sz val="8"/>
        <color theme="1"/>
        <rFont val="游ゴシック"/>
        <family val="3"/>
        <charset val="128"/>
        <scheme val="minor"/>
      </rPr>
      <t>（法定福利費、厚生費、退職金</t>
    </r>
    <r>
      <rPr>
        <b/>
        <u/>
        <sz val="8"/>
        <color theme="1"/>
        <rFont val="游ゴシック"/>
        <family val="3"/>
        <charset val="128"/>
        <scheme val="minor"/>
      </rPr>
      <t>除く</t>
    </r>
    <r>
      <rPr>
        <sz val="8"/>
        <color theme="1"/>
        <rFont val="游ゴシック"/>
        <family val="3"/>
        <charset val="128"/>
        <scheme val="minor"/>
      </rPr>
      <t>）</t>
    </r>
    <rPh sb="0" eb="3">
      <t>ロウムヒ</t>
    </rPh>
    <rPh sb="4" eb="6">
      <t>ホウテイ</t>
    </rPh>
    <rPh sb="6" eb="8">
      <t>フクリ</t>
    </rPh>
    <rPh sb="8" eb="9">
      <t>ヒ</t>
    </rPh>
    <rPh sb="10" eb="13">
      <t>コウセイヒ</t>
    </rPh>
    <rPh sb="14" eb="17">
      <t>タイショクキン</t>
    </rPh>
    <rPh sb="17" eb="18">
      <t>ノゾ</t>
    </rPh>
    <phoneticPr fontId="12"/>
  </si>
  <si>
    <t>その他</t>
    <rPh sb="2" eb="3">
      <t>タ</t>
    </rPh>
    <phoneticPr fontId="12"/>
  </si>
  <si>
    <t>合計</t>
    <rPh sb="0" eb="2">
      <t>ゴウケイ</t>
    </rPh>
    <phoneticPr fontId="12"/>
  </si>
  <si>
    <t>5.人件費の入力</t>
    <rPh sb="2" eb="5">
      <t>ジンケンヒ</t>
    </rPh>
    <rPh sb="6" eb="8">
      <t>ニュウリョク</t>
    </rPh>
    <phoneticPr fontId="2"/>
  </si>
  <si>
    <t>役員報酬（役員給与）</t>
    <rPh sb="0" eb="2">
      <t>ヤクイン</t>
    </rPh>
    <rPh sb="2" eb="4">
      <t>ホウシュウ</t>
    </rPh>
    <rPh sb="5" eb="7">
      <t>ヤクイン</t>
    </rPh>
    <rPh sb="7" eb="9">
      <t>キュウヨ</t>
    </rPh>
    <phoneticPr fontId="4"/>
  </si>
  <si>
    <t>従業員給与・給与手当</t>
    <rPh sb="0" eb="3">
      <t>ジュウギョウイン</t>
    </rPh>
    <rPh sb="3" eb="5">
      <t>キュウヨ</t>
    </rPh>
    <phoneticPr fontId="4"/>
  </si>
  <si>
    <t>雑給</t>
    <rPh sb="0" eb="1">
      <t>ザツ</t>
    </rPh>
    <rPh sb="1" eb="2">
      <t>キュウ</t>
    </rPh>
    <phoneticPr fontId="4"/>
  </si>
  <si>
    <t>法定福利費</t>
    <rPh sb="0" eb="2">
      <t>ホウテイ</t>
    </rPh>
    <rPh sb="2" eb="4">
      <t>フクリ</t>
    </rPh>
    <rPh sb="4" eb="5">
      <t>ヒ</t>
    </rPh>
    <phoneticPr fontId="4"/>
  </si>
  <si>
    <t>福利厚生費、厚生費</t>
    <rPh sb="0" eb="2">
      <t>フクリ</t>
    </rPh>
    <rPh sb="2" eb="5">
      <t>コウセイヒ</t>
    </rPh>
    <rPh sb="6" eb="9">
      <t>コウセイヒ</t>
    </rPh>
    <phoneticPr fontId="4"/>
  </si>
  <si>
    <t>賞与</t>
    <rPh sb="0" eb="2">
      <t>ショウヨ</t>
    </rPh>
    <phoneticPr fontId="4"/>
  </si>
  <si>
    <t>賞与引当金繰入</t>
  </si>
  <si>
    <r>
      <t>労務費</t>
    </r>
    <r>
      <rPr>
        <sz val="8"/>
        <color theme="1"/>
        <rFont val="游ゴシック"/>
        <family val="3"/>
        <charset val="128"/>
        <scheme val="minor"/>
      </rPr>
      <t>（法定福利費、厚生費、退職金</t>
    </r>
    <r>
      <rPr>
        <b/>
        <u/>
        <sz val="8"/>
        <color theme="1"/>
        <rFont val="ＭＳ Ｐゴシック"/>
        <family val="3"/>
        <charset val="128"/>
      </rPr>
      <t>除く</t>
    </r>
    <r>
      <rPr>
        <sz val="8"/>
        <color theme="1"/>
        <rFont val="ＭＳ Ｐゴシック"/>
        <family val="3"/>
        <charset val="128"/>
      </rPr>
      <t>）</t>
    </r>
    <rPh sb="0" eb="3">
      <t>ロウムヒ</t>
    </rPh>
    <rPh sb="4" eb="6">
      <t>ホウテイ</t>
    </rPh>
    <rPh sb="6" eb="8">
      <t>フクリ</t>
    </rPh>
    <rPh sb="8" eb="9">
      <t>ヒ</t>
    </rPh>
    <rPh sb="10" eb="13">
      <t>コウセイヒ</t>
    </rPh>
    <rPh sb="14" eb="17">
      <t>タイショクキン</t>
    </rPh>
    <rPh sb="17" eb="18">
      <t>ノゾ</t>
    </rPh>
    <phoneticPr fontId="3"/>
  </si>
  <si>
    <r>
      <t>労務費</t>
    </r>
    <r>
      <rPr>
        <sz val="8"/>
        <color theme="1"/>
        <rFont val="游ゴシック"/>
        <family val="3"/>
        <charset val="128"/>
        <scheme val="minor"/>
      </rPr>
      <t>（法定福利費、厚生費、退職金</t>
    </r>
    <r>
      <rPr>
        <b/>
        <u/>
        <sz val="8"/>
        <color theme="1"/>
        <rFont val="ＭＳ Ｐゴシック"/>
        <family val="3"/>
        <charset val="128"/>
      </rPr>
      <t>のみ</t>
    </r>
    <r>
      <rPr>
        <sz val="8"/>
        <color theme="1"/>
        <rFont val="ＭＳ Ｐゴシック"/>
        <family val="3"/>
        <charset val="128"/>
      </rPr>
      <t>）</t>
    </r>
    <rPh sb="0" eb="3">
      <t>ロウムヒ</t>
    </rPh>
    <rPh sb="4" eb="6">
      <t>ホウテイ</t>
    </rPh>
    <rPh sb="6" eb="8">
      <t>フクリ</t>
    </rPh>
    <rPh sb="8" eb="9">
      <t>ヒ</t>
    </rPh>
    <rPh sb="10" eb="13">
      <t>コウセイヒ</t>
    </rPh>
    <rPh sb="14" eb="17">
      <t>タイショクキン</t>
    </rPh>
    <phoneticPr fontId="3"/>
  </si>
  <si>
    <t>給与支給総額の「その他」</t>
    <rPh sb="0" eb="2">
      <t>キュウヨ</t>
    </rPh>
    <rPh sb="2" eb="4">
      <t>シキュウ</t>
    </rPh>
    <rPh sb="4" eb="6">
      <t>ソウガク</t>
    </rPh>
    <rPh sb="10" eb="11">
      <t>タ</t>
    </rPh>
    <phoneticPr fontId="3"/>
  </si>
  <si>
    <t>その他</t>
    <rPh sb="2" eb="3">
      <t>タ</t>
    </rPh>
    <phoneticPr fontId="3"/>
  </si>
  <si>
    <t>合計</t>
    <rPh sb="0" eb="2">
      <t>ゴウケイ</t>
    </rPh>
    <phoneticPr fontId="3"/>
  </si>
  <si>
    <t>6.減価償却費の入力</t>
    <rPh sb="2" eb="7">
      <t>ゲンカショウキャクヒ</t>
    </rPh>
    <rPh sb="8" eb="10">
      <t>ニュウリョク</t>
    </rPh>
    <phoneticPr fontId="2"/>
  </si>
  <si>
    <t>減価償却費</t>
    <rPh sb="0" eb="5">
      <t>ゲンカショウキャクヒ</t>
    </rPh>
    <phoneticPr fontId="4"/>
  </si>
  <si>
    <t>リース料※</t>
    <rPh sb="3" eb="4">
      <t>リョウ</t>
    </rPh>
    <phoneticPr fontId="3"/>
  </si>
  <si>
    <t>繰延資産償却</t>
    <rPh sb="0" eb="2">
      <t>クリノベ</t>
    </rPh>
    <rPh sb="2" eb="4">
      <t>シサン</t>
    </rPh>
    <rPh sb="4" eb="6">
      <t>ショウキャク</t>
    </rPh>
    <phoneticPr fontId="4"/>
  </si>
  <si>
    <t>普通償却（小計）</t>
    <rPh sb="0" eb="2">
      <t>フツウ</t>
    </rPh>
    <rPh sb="2" eb="4">
      <t>ショウキャク</t>
    </rPh>
    <rPh sb="5" eb="7">
      <t>ショウケイ</t>
    </rPh>
    <phoneticPr fontId="3"/>
  </si>
  <si>
    <t>特別償却（小計）</t>
    <rPh sb="0" eb="2">
      <t>トクベツ</t>
    </rPh>
    <rPh sb="2" eb="4">
      <t>ショウキャク</t>
    </rPh>
    <rPh sb="5" eb="7">
      <t>ショウケイ</t>
    </rPh>
    <phoneticPr fontId="3"/>
  </si>
  <si>
    <t>7.生産性向上の状況</t>
    <rPh sb="2" eb="5">
      <t>セイサンセイ</t>
    </rPh>
    <rPh sb="5" eb="7">
      <t>コウジョウ</t>
    </rPh>
    <rPh sb="8" eb="10">
      <t>ジョウキョウ</t>
    </rPh>
    <phoneticPr fontId="2"/>
  </si>
  <si>
    <t>・従業員数部分につき、説明に沿って人数を計算し、入力してください。</t>
    <rPh sb="1" eb="5">
      <t>ジュウギョウインスウ</t>
    </rPh>
    <rPh sb="5" eb="7">
      <t>ブブン</t>
    </rPh>
    <rPh sb="11" eb="13">
      <t>セツメイ</t>
    </rPh>
    <rPh sb="14" eb="15">
      <t>ソ</t>
    </rPh>
    <rPh sb="17" eb="19">
      <t>ニンズウ</t>
    </rPh>
    <rPh sb="20" eb="22">
      <t>ケイサン</t>
    </rPh>
    <rPh sb="24" eb="26">
      <t>ニュウリョク</t>
    </rPh>
    <phoneticPr fontId="2"/>
  </si>
  <si>
    <t>基準年度※</t>
    <rPh sb="0" eb="4">
      <t>キジュンネンド</t>
    </rPh>
    <phoneticPr fontId="2"/>
  </si>
  <si>
    <t>今回報告時</t>
    <rPh sb="0" eb="2">
      <t>コンカイ</t>
    </rPh>
    <rPh sb="2" eb="4">
      <t>ホウコク</t>
    </rPh>
    <rPh sb="4" eb="5">
      <t>ジ</t>
    </rPh>
    <phoneticPr fontId="2"/>
  </si>
  <si>
    <t>③売上総利益
（①－②）</t>
  </si>
  <si>
    <t>④販売費及び
　一般管理費</t>
  </si>
  <si>
    <t>⑤営業利益</t>
  </si>
  <si>
    <t>⑥経常利益</t>
    <rPh sb="1" eb="2">
      <t>ヘ</t>
    </rPh>
    <rPh sb="2" eb="3">
      <t>ツネ</t>
    </rPh>
    <phoneticPr fontId="3"/>
  </si>
  <si>
    <t>⑦給与支給総額</t>
    <rPh sb="1" eb="2">
      <t>キュウ</t>
    </rPh>
    <rPh sb="2" eb="3">
      <t>ヨ</t>
    </rPh>
    <rPh sb="3" eb="4">
      <t>シ</t>
    </rPh>
    <rPh sb="4" eb="5">
      <t>キュウ</t>
    </rPh>
    <rPh sb="5" eb="6">
      <t>ソウ</t>
    </rPh>
    <rPh sb="6" eb="7">
      <t>ガク</t>
    </rPh>
    <phoneticPr fontId="3"/>
  </si>
  <si>
    <t>⑧人件費</t>
  </si>
  <si>
    <t>⑨設備投資額　◆右の注書き参照◆</t>
    <phoneticPr fontId="2"/>
  </si>
  <si>
    <t>⑩運転資金　◆右の注書き参照◆</t>
    <phoneticPr fontId="2"/>
  </si>
  <si>
    <t>⑪減価償却額</t>
  </si>
  <si>
    <t>（うち、普通償却額）</t>
    <phoneticPr fontId="2"/>
  </si>
  <si>
    <t>（うち、特別償却額）</t>
    <phoneticPr fontId="2"/>
  </si>
  <si>
    <t>⑫付加価値額
（⑤＋⑧＋⑪）</t>
    <phoneticPr fontId="2"/>
  </si>
  <si>
    <t>⑬従業員数　◆右の注書き参照◆</t>
    <rPh sb="7" eb="8">
      <t>ミギ</t>
    </rPh>
    <rPh sb="9" eb="10">
      <t>チュウ</t>
    </rPh>
    <rPh sb="10" eb="11">
      <t>カ</t>
    </rPh>
    <rPh sb="12" eb="14">
      <t>サンショウ</t>
    </rPh>
    <phoneticPr fontId="2"/>
  </si>
  <si>
    <t>⑭一人当たりの付加価値額</t>
    <phoneticPr fontId="2"/>
  </si>
  <si>
    <t>付加価値額の伸び率</t>
    <rPh sb="0" eb="5">
      <t>フカカチガク</t>
    </rPh>
    <rPh sb="6" eb="7">
      <t>ノ</t>
    </rPh>
    <rPh sb="8" eb="9">
      <t>リツ</t>
    </rPh>
    <phoneticPr fontId="2"/>
  </si>
  <si>
    <t>一人当たりの付加価値額の伸び率</t>
    <rPh sb="12" eb="13">
      <t>ノ</t>
    </rPh>
    <rPh sb="14" eb="15">
      <t>リツ</t>
    </rPh>
    <phoneticPr fontId="2"/>
  </si>
  <si>
    <t>以下は、賃上げ要件による加点および交付決定を受けた事業者が記入してください。</t>
    <rPh sb="0" eb="2">
      <t>イカ</t>
    </rPh>
    <rPh sb="4" eb="6">
      <t>チンア</t>
    </rPh>
    <rPh sb="7" eb="9">
      <t>ヨウケン</t>
    </rPh>
    <rPh sb="12" eb="14">
      <t>カテン</t>
    </rPh>
    <rPh sb="17" eb="21">
      <t>コウフケッテイ</t>
    </rPh>
    <rPh sb="22" eb="23">
      <t>ウ</t>
    </rPh>
    <rPh sb="25" eb="28">
      <t>ジギョウシャ</t>
    </rPh>
    <rPh sb="29" eb="31">
      <t>キニュウ</t>
    </rPh>
    <phoneticPr fontId="2"/>
  </si>
  <si>
    <t>賃上げ 未入力算出用</t>
    <rPh sb="0" eb="2">
      <t>チンア</t>
    </rPh>
    <rPh sb="4" eb="7">
      <t>ミニュウリョク</t>
    </rPh>
    <rPh sb="7" eb="10">
      <t>サンシュツヨウ</t>
    </rPh>
    <phoneticPr fontId="2"/>
  </si>
  <si>
    <t>（補助上限額引き上げ要件）中小企業生産性革命推進事業　事業承継引継ぎ補助金（6次・7次・8次・9次公募）の場合</t>
    <rPh sb="1" eb="6">
      <t>ホジョジョウゲンガク</t>
    </rPh>
    <rPh sb="6" eb="7">
      <t>ヒ</t>
    </rPh>
    <rPh sb="8" eb="9">
      <t>ア</t>
    </rPh>
    <rPh sb="10" eb="12">
      <t>ヨウケン</t>
    </rPh>
    <rPh sb="13" eb="17">
      <t>チュウショウキギョウ</t>
    </rPh>
    <rPh sb="17" eb="20">
      <t>セイサンセイ</t>
    </rPh>
    <rPh sb="20" eb="22">
      <t>カクメイ</t>
    </rPh>
    <rPh sb="22" eb="26">
      <t>スイシンジギョウ</t>
    </rPh>
    <rPh sb="27" eb="29">
      <t>ジギョウ</t>
    </rPh>
    <rPh sb="29" eb="31">
      <t>ショウケイ</t>
    </rPh>
    <rPh sb="31" eb="33">
      <t>ヒキツ</t>
    </rPh>
    <rPh sb="34" eb="37">
      <t>ホジョキン</t>
    </rPh>
    <rPh sb="53" eb="55">
      <t>バアイ</t>
    </rPh>
    <phoneticPr fontId="2"/>
  </si>
  <si>
    <t>8次</t>
    <rPh sb="1" eb="2">
      <t>ジ</t>
    </rPh>
    <phoneticPr fontId="2"/>
  </si>
  <si>
    <t>9次</t>
    <rPh sb="1" eb="2">
      <t>ジ</t>
    </rPh>
    <phoneticPr fontId="2"/>
  </si>
  <si>
    <t>交付申請時</t>
    <rPh sb="0" eb="5">
      <t>コウフシンセイジ</t>
    </rPh>
    <phoneticPr fontId="2"/>
  </si>
  <si>
    <t>補助事業期間終了時</t>
    <rPh sb="0" eb="6">
      <t>ホジョジギョウキカン</t>
    </rPh>
    <rPh sb="6" eb="9">
      <t>シュウリョウジ</t>
    </rPh>
    <phoneticPr fontId="2"/>
  </si>
  <si>
    <t>今回報告時（提出直近3月時点）</t>
    <rPh sb="0" eb="2">
      <t>コンカイ</t>
    </rPh>
    <rPh sb="2" eb="4">
      <t>ホウコク</t>
    </rPh>
    <rPh sb="4" eb="5">
      <t>ジ</t>
    </rPh>
    <rPh sb="6" eb="8">
      <t>テイシュツ</t>
    </rPh>
    <rPh sb="8" eb="10">
      <t>チョッキン</t>
    </rPh>
    <rPh sb="11" eb="12">
      <t>ガツ</t>
    </rPh>
    <rPh sb="12" eb="14">
      <t>ジテン</t>
    </rPh>
    <phoneticPr fontId="2"/>
  </si>
  <si>
    <t>補助上限額引上げ要件/加点要件に該当する</t>
    <rPh sb="0" eb="2">
      <t>ホジョ</t>
    </rPh>
    <rPh sb="2" eb="5">
      <t>ジョウゲンガク</t>
    </rPh>
    <rPh sb="5" eb="7">
      <t>ヒキア</t>
    </rPh>
    <rPh sb="8" eb="10">
      <t>ヨウケン</t>
    </rPh>
    <rPh sb="11" eb="13">
      <t>カテン</t>
    </rPh>
    <rPh sb="13" eb="15">
      <t>ヨウケン</t>
    </rPh>
    <rPh sb="16" eb="18">
      <t>ガイトウ</t>
    </rPh>
    <phoneticPr fontId="2"/>
  </si>
  <si>
    <t>ー</t>
    <phoneticPr fontId="2"/>
  </si>
  <si>
    <t>時点（日付）</t>
    <phoneticPr fontId="2"/>
  </si>
  <si>
    <t>　年　　月時点</t>
    <rPh sb="1" eb="2">
      <t>ネン</t>
    </rPh>
    <rPh sb="4" eb="5">
      <t>ツキ</t>
    </rPh>
    <rPh sb="5" eb="7">
      <t>ジテン</t>
    </rPh>
    <phoneticPr fontId="2"/>
  </si>
  <si>
    <t>　年　3月時点</t>
    <rPh sb="1" eb="2">
      <t>ネン</t>
    </rPh>
    <rPh sb="4" eb="5">
      <t>ガツ</t>
    </rPh>
    <rPh sb="5" eb="7">
      <t>ジテン</t>
    </rPh>
    <phoneticPr fontId="2"/>
  </si>
  <si>
    <t>地域内最低賃金</t>
    <rPh sb="0" eb="3">
      <t>チイキナイ</t>
    </rPh>
    <rPh sb="3" eb="5">
      <t>サイテイ</t>
    </rPh>
    <rPh sb="5" eb="7">
      <t>チンギン</t>
    </rPh>
    <phoneticPr fontId="2"/>
  </si>
  <si>
    <t>加点要件に該当する</t>
    <rPh sb="0" eb="2">
      <t>カテン</t>
    </rPh>
    <rPh sb="2" eb="4">
      <t>ヨウケン</t>
    </rPh>
    <rPh sb="5" eb="7">
      <t>ガイトウ</t>
    </rPh>
    <phoneticPr fontId="2"/>
  </si>
  <si>
    <t>事業場内最低賃金</t>
    <rPh sb="0" eb="3">
      <t>ジギョウジョウ</t>
    </rPh>
    <rPh sb="3" eb="4">
      <t>ナイ</t>
    </rPh>
    <rPh sb="4" eb="6">
      <t>サイテイ</t>
    </rPh>
    <rPh sb="6" eb="8">
      <t>チンギン</t>
    </rPh>
    <phoneticPr fontId="2"/>
  </si>
  <si>
    <t>判定</t>
    <rPh sb="0" eb="2">
      <t>ハンテイ</t>
    </rPh>
    <phoneticPr fontId="2"/>
  </si>
  <si>
    <t>（加点要件）中小企業生産性革命推進事業　事業承継引継ぎ補助金（8次公募）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</si>
  <si>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給与支払対象月</t>
    <rPh sb="0" eb="2">
      <t>キュウヨ</t>
    </rPh>
    <rPh sb="2" eb="4">
      <t>シハライ</t>
    </rPh>
    <rPh sb="4" eb="6">
      <t>タイショウ</t>
    </rPh>
    <rPh sb="6" eb="7">
      <t>ヅキ</t>
    </rPh>
    <phoneticPr fontId="2"/>
  </si>
  <si>
    <t>西暦をスラッシュ「/」区切りで入力してください（202X/X）　※8次の場合、補助事業期間終了時点が対象です。</t>
    <rPh sb="34" eb="35">
      <t>ツギ</t>
    </rPh>
    <rPh sb="36" eb="38">
      <t>バアイ</t>
    </rPh>
    <rPh sb="39" eb="41">
      <t>ホジョ</t>
    </rPh>
    <rPh sb="41" eb="43">
      <t>ジギョウ</t>
    </rPh>
    <rPh sb="43" eb="45">
      <t>キカン</t>
    </rPh>
    <rPh sb="45" eb="47">
      <t>シュウリョウ</t>
    </rPh>
    <rPh sb="47" eb="49">
      <t>ジテン</t>
    </rPh>
    <rPh sb="50" eb="52">
      <t>タイショウ</t>
    </rPh>
    <phoneticPr fontId="2"/>
  </si>
  <si>
    <t>給与支払期間開始日</t>
    <rPh sb="0" eb="2">
      <t>キュウヨ</t>
    </rPh>
    <rPh sb="2" eb="4">
      <t>シハライ</t>
    </rPh>
    <rPh sb="4" eb="6">
      <t>キカン</t>
    </rPh>
    <rPh sb="6" eb="9">
      <t>カイシビ</t>
    </rPh>
    <phoneticPr fontId="2"/>
  </si>
  <si>
    <t>西暦をスラッシュ「/」区切りで入力してください（202X/X/X）</t>
    <phoneticPr fontId="2"/>
  </si>
  <si>
    <t>給与支払期間終了日</t>
    <rPh sb="0" eb="2">
      <t>キュウヨ</t>
    </rPh>
    <rPh sb="2" eb="4">
      <t>シハライ</t>
    </rPh>
    <rPh sb="4" eb="6">
      <t>キカン</t>
    </rPh>
    <rPh sb="6" eb="9">
      <t>シュウリョウビ</t>
    </rPh>
    <phoneticPr fontId="2"/>
  </si>
  <si>
    <t>補助事業実施場所（選択式）</t>
    <rPh sb="0" eb="2">
      <t>ホジョ</t>
    </rPh>
    <rPh sb="2" eb="4">
      <t>ジギョウ</t>
    </rPh>
    <rPh sb="4" eb="6">
      <t>ジッシ</t>
    </rPh>
    <rPh sb="6" eb="8">
      <t>バショ</t>
    </rPh>
    <rPh sb="9" eb="11">
      <t>センタク</t>
    </rPh>
    <rPh sb="11" eb="12">
      <t>シキ</t>
    </rPh>
    <phoneticPr fontId="2"/>
  </si>
  <si>
    <t>実施場所を選択してください</t>
    <rPh sb="0" eb="2">
      <t>ジッシ</t>
    </rPh>
    <rPh sb="2" eb="4">
      <t>バショ</t>
    </rPh>
    <rPh sb="5" eb="7">
      <t>センタク</t>
    </rPh>
    <phoneticPr fontId="2"/>
  </si>
  <si>
    <t>補助事業実施場所（記入式）</t>
    <rPh sb="0" eb="2">
      <t>ホジョ</t>
    </rPh>
    <rPh sb="2" eb="4">
      <t>ジギョウ</t>
    </rPh>
    <rPh sb="4" eb="6">
      <t>ジッシ</t>
    </rPh>
    <rPh sb="6" eb="8">
      <t>バショ</t>
    </rPh>
    <rPh sb="9" eb="11">
      <t>キニュウ</t>
    </rPh>
    <rPh sb="11" eb="12">
      <t>シキ</t>
    </rPh>
    <phoneticPr fontId="2"/>
  </si>
  <si>
    <t>事務所名等、場所が特定できる情報を必要に応じて入力してください（複数事業者にわたって実施している場合は併記してください）</t>
    <rPh sb="0" eb="2">
      <t>ジム</t>
    </rPh>
    <rPh sb="2" eb="3">
      <t>ショ</t>
    </rPh>
    <rPh sb="3" eb="4">
      <t>メイ</t>
    </rPh>
    <rPh sb="4" eb="5">
      <t>ナド</t>
    </rPh>
    <rPh sb="6" eb="8">
      <t>バショ</t>
    </rPh>
    <rPh sb="9" eb="11">
      <t>トクテイ</t>
    </rPh>
    <rPh sb="14" eb="16">
      <t>ジョ</t>
    </rPh>
    <rPh sb="17" eb="19">
      <t>ヒツヨウ</t>
    </rPh>
    <rPh sb="20" eb="21">
      <t>オウ</t>
    </rPh>
    <rPh sb="23" eb="25">
      <t>ニュウリョク</t>
    </rPh>
    <rPh sb="32" eb="34">
      <t>フクスウ</t>
    </rPh>
    <rPh sb="34" eb="37">
      <t>ジギョウシャ</t>
    </rPh>
    <rPh sb="42" eb="44">
      <t>ジッシ</t>
    </rPh>
    <rPh sb="48" eb="50">
      <t>バアイ</t>
    </rPh>
    <rPh sb="51" eb="53">
      <t>ヘイキ</t>
    </rPh>
    <phoneticPr fontId="2"/>
  </si>
  <si>
    <t>今回報告時（提出直近3月時点）</t>
    <rPh sb="0" eb="2">
      <t>コンカイ</t>
    </rPh>
    <rPh sb="2" eb="4">
      <t>ホウコク</t>
    </rPh>
    <rPh sb="4" eb="5">
      <t>ジ</t>
    </rPh>
    <rPh sb="7" eb="11">
      <t>テイシュツチョッキン</t>
    </rPh>
    <rPh sb="12" eb="13">
      <t>ガツ</t>
    </rPh>
    <rPh sb="13" eb="15">
      <t>ジテン</t>
    </rPh>
    <phoneticPr fontId="2"/>
  </si>
  <si>
    <t>時点（日付）</t>
    <rPh sb="0" eb="2">
      <t>ジテン</t>
    </rPh>
    <rPh sb="3" eb="5">
      <t>ヒヅケ</t>
    </rPh>
    <phoneticPr fontId="2"/>
  </si>
  <si>
    <t>　年　　月時点</t>
    <rPh sb="1" eb="2">
      <t>トシ</t>
    </rPh>
    <rPh sb="4" eb="5">
      <t>ツキ</t>
    </rPh>
    <rPh sb="5" eb="7">
      <t>ジテン</t>
    </rPh>
    <phoneticPr fontId="2"/>
  </si>
  <si>
    <t>　年　3月時点</t>
    <rPh sb="1" eb="2">
      <t>トシ</t>
    </rPh>
    <rPh sb="4" eb="5">
      <t>ガツ</t>
    </rPh>
    <rPh sb="5" eb="7">
      <t>ジテン</t>
    </rPh>
    <phoneticPr fontId="2"/>
  </si>
  <si>
    <t>判定①</t>
    <rPh sb="0" eb="2">
      <t>ハンテイ</t>
    </rPh>
    <phoneticPr fontId="2"/>
  </si>
  <si>
    <t>判定②-a（①が達成済の場合）</t>
    <rPh sb="0" eb="2">
      <t>ハンテイ</t>
    </rPh>
    <rPh sb="8" eb="11">
      <t>タッセイスミ</t>
    </rPh>
    <rPh sb="12" eb="14">
      <t>バアイ</t>
    </rPh>
    <phoneticPr fontId="2"/>
  </si>
  <si>
    <t>判定②-b（①が未達成の場合）</t>
    <rPh sb="0" eb="2">
      <t>ハンテイ</t>
    </rPh>
    <rPh sb="8" eb="11">
      <t>ミタッセイ</t>
    </rPh>
    <rPh sb="12" eb="14">
      <t>バアイ</t>
    </rPh>
    <phoneticPr fontId="2"/>
  </si>
  <si>
    <t>（加点要件）中小企業生産性革命推進事業　事業承継引継ぎ補助金（9次公募）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</si>
  <si>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西暦をスラッシュ「/」区切りで入力してください（202X/X）　※9次の場合、事業化状況報告時点が対象です。</t>
    <rPh sb="39" eb="42">
      <t>ジギョウカ</t>
    </rPh>
    <rPh sb="42" eb="44">
      <t>ジョウキョウ</t>
    </rPh>
    <rPh sb="44" eb="46">
      <t>ホウコク</t>
    </rPh>
    <rPh sb="46" eb="48">
      <t>ジテン</t>
    </rPh>
    <phoneticPr fontId="2"/>
  </si>
  <si>
    <t>（以下余白）</t>
    <rPh sb="1" eb="3">
      <t>イカ</t>
    </rPh>
    <rPh sb="3" eb="5">
      <t>ヨハク</t>
    </rPh>
    <phoneticPr fontId="2"/>
  </si>
  <si>
    <t>前回報告時</t>
    <rPh sb="0" eb="2">
      <t>ゼンカイ</t>
    </rPh>
    <rPh sb="2" eb="5">
      <t>ホウコクジ</t>
    </rPh>
    <phoneticPr fontId="2"/>
  </si>
  <si>
    <t>前回報告時</t>
    <rPh sb="0" eb="2">
      <t>ゼンカイ</t>
    </rPh>
    <rPh sb="2" eb="4">
      <t>ホウコク</t>
    </rPh>
    <rPh sb="4" eb="5">
      <t>ジ</t>
    </rPh>
    <phoneticPr fontId="2"/>
  </si>
  <si>
    <t>（加点要件のみ該当）中小企業生産性革命推進事業　事業承継引継ぎ補助金（8次公募） の場合</t>
    <rPh sb="1" eb="5">
      <t>カテンヨウケン</t>
    </rPh>
    <rPh sb="7" eb="9">
      <t>ガイトウ</t>
    </rPh>
    <rPh sb="10" eb="14">
      <t>チュウショウキギョウ</t>
    </rPh>
    <rPh sb="14" eb="17">
      <t>セイサンセイ</t>
    </rPh>
    <rPh sb="17" eb="19">
      <t>カクメイ</t>
    </rPh>
    <rPh sb="19" eb="23">
      <t>スイシンジギョウ</t>
    </rPh>
    <rPh sb="24" eb="26">
      <t>ジギョウ</t>
    </rPh>
    <rPh sb="26" eb="28">
      <t>ショウケイ</t>
    </rPh>
    <rPh sb="28" eb="30">
      <t>ヒキツ</t>
    </rPh>
    <rPh sb="31" eb="34">
      <t>ホジョキン</t>
    </rPh>
    <rPh sb="36" eb="39">
      <t>ジコウボ</t>
    </rPh>
    <rPh sb="42" eb="44">
      <t>バアイ</t>
    </rPh>
    <phoneticPr fontId="2"/>
  </si>
  <si>
    <t>（加点要件のみ該当）中小企業生産性革命推進事業　事業承継引継ぎ補助金（9次公募） の場合</t>
    <rPh sb="1" eb="5">
      <t>カテンヨウケン</t>
    </rPh>
    <rPh sb="7" eb="9">
      <t>ガイトウ</t>
    </rPh>
    <rPh sb="10" eb="14">
      <t>チュウショウキギョウ</t>
    </rPh>
    <rPh sb="14" eb="17">
      <t>セイサンセイ</t>
    </rPh>
    <rPh sb="17" eb="19">
      <t>カクメイ</t>
    </rPh>
    <rPh sb="19" eb="23">
      <t>スイシンジギョウ</t>
    </rPh>
    <rPh sb="24" eb="26">
      <t>ジギョウ</t>
    </rPh>
    <rPh sb="26" eb="28">
      <t>ショウケイ</t>
    </rPh>
    <rPh sb="28" eb="30">
      <t>ヒキツ</t>
    </rPh>
    <rPh sb="31" eb="34">
      <t>ホジョキン</t>
    </rPh>
    <rPh sb="36" eb="39">
      <t>ジコウボ</t>
    </rPh>
    <rPh sb="42" eb="44">
      <t>バアイ</t>
    </rPh>
    <phoneticPr fontId="2"/>
  </si>
  <si>
    <t>補助金名</t>
    <rPh sb="0" eb="4">
      <t>ホジョキンメイ</t>
    </rPh>
    <phoneticPr fontId="2"/>
  </si>
  <si>
    <t>補助事業完了期限日</t>
    <rPh sb="0" eb="4">
      <t>ホジョジギョウ</t>
    </rPh>
    <rPh sb="4" eb="6">
      <t>カンリョウ</t>
    </rPh>
    <rPh sb="6" eb="9">
      <t>キゲンビ</t>
    </rPh>
    <phoneticPr fontId="2"/>
  </si>
  <si>
    <t>生産性向上要件</t>
    <rPh sb="0" eb="3">
      <t>セイサンセイ</t>
    </rPh>
    <rPh sb="3" eb="5">
      <t>コウジョウ</t>
    </rPh>
    <rPh sb="5" eb="7">
      <t>ヨウケン</t>
    </rPh>
    <phoneticPr fontId="2"/>
  </si>
  <si>
    <t>生産性向上要件（補足）</t>
    <rPh sb="0" eb="3">
      <t>セイサンセイ</t>
    </rPh>
    <rPh sb="3" eb="5">
      <t>コウジョウ</t>
    </rPh>
    <rPh sb="5" eb="7">
      <t>ヨウケン</t>
    </rPh>
    <rPh sb="8" eb="10">
      <t>ホソク</t>
    </rPh>
    <phoneticPr fontId="2"/>
  </si>
  <si>
    <t>賃上げ要件</t>
    <rPh sb="0" eb="2">
      <t>チンア</t>
    </rPh>
    <rPh sb="3" eb="5">
      <t>ヨウケン</t>
    </rPh>
    <phoneticPr fontId="2"/>
  </si>
  <si>
    <t>n/a</t>
    <phoneticPr fontId="2"/>
  </si>
  <si>
    <t>令和3年度当初予算 事業承継・引継ぎ補助金</t>
    <phoneticPr fontId="2"/>
  </si>
  <si>
    <t>該当あり/なし</t>
    <rPh sb="0" eb="2">
      <t>ガイトウ</t>
    </rPh>
    <phoneticPr fontId="2"/>
  </si>
  <si>
    <t>補助上限額引上げの要件（400→600万円）</t>
    <rPh sb="0" eb="5">
      <t>ホジョジョウゲンガク</t>
    </rPh>
    <rPh sb="5" eb="7">
      <t>ヒキア</t>
    </rPh>
    <rPh sb="9" eb="11">
      <t>ヨウケン</t>
    </rPh>
    <rPh sb="19" eb="20">
      <t>マン</t>
    </rPh>
    <rPh sb="20" eb="21">
      <t>エン</t>
    </rPh>
    <phoneticPr fontId="2"/>
  </si>
  <si>
    <t>補助上限額引上げの要件（400→600万円）</t>
    <rPh sb="0" eb="5">
      <t>ホジョジョウゲンガク</t>
    </rPh>
    <rPh sb="5" eb="7">
      <t>ヒキア</t>
    </rPh>
    <rPh sb="9" eb="11">
      <t>ヨウケン</t>
    </rPh>
    <phoneticPr fontId="2"/>
  </si>
  <si>
    <t>令和4年度当初予算 事業承継・引継ぎ補助金</t>
    <phoneticPr fontId="2"/>
  </si>
  <si>
    <t>補助上限額引上げの要件（300→500万円）</t>
    <rPh sb="0" eb="5">
      <t>ホジョジョウゲンガク</t>
    </rPh>
    <rPh sb="5" eb="7">
      <t>ヒキア</t>
    </rPh>
    <rPh sb="9" eb="11">
      <t>ヨウケン</t>
    </rPh>
    <phoneticPr fontId="2"/>
  </si>
  <si>
    <t>加点要素</t>
    <rPh sb="0" eb="2">
      <t>カテン</t>
    </rPh>
    <rPh sb="2" eb="4">
      <t>ヨウソ</t>
    </rPh>
    <phoneticPr fontId="2"/>
  </si>
  <si>
    <t>該当あり</t>
    <rPh sb="0" eb="2">
      <t>ガイトウ</t>
    </rPh>
    <phoneticPr fontId="2"/>
  </si>
  <si>
    <t>申請上の必須要件</t>
    <rPh sb="0" eb="3">
      <t>シンセイジョウ</t>
    </rPh>
    <rPh sb="4" eb="6">
      <t>ヒッス</t>
    </rPh>
    <rPh sb="6" eb="8">
      <t>ヨウケン</t>
    </rPh>
    <phoneticPr fontId="2"/>
  </si>
  <si>
    <t>補助上限額引上げの要件</t>
    <rPh sb="0" eb="5">
      <t>ホジョジョウゲンガク</t>
    </rPh>
    <rPh sb="5" eb="7">
      <t>ヒキア</t>
    </rPh>
    <rPh sb="9" eb="11">
      <t>ヨウケン</t>
    </rPh>
    <phoneticPr fontId="2"/>
  </si>
  <si>
    <t>補助上限額引上げの要件/加点要素</t>
    <rPh sb="0" eb="5">
      <t>ホジョジョウゲンガク</t>
    </rPh>
    <rPh sb="5" eb="7">
      <t>ヒキア</t>
    </rPh>
    <rPh sb="9" eb="11">
      <t>ヨウケン</t>
    </rPh>
    <rPh sb="12" eb="14">
      <t>カテン</t>
    </rPh>
    <rPh sb="14" eb="16">
      <t>ヨウソ</t>
    </rPh>
    <phoneticPr fontId="2"/>
  </si>
  <si>
    <t>補助上限額引上げの要件/加点要素</t>
    <rPh sb="0" eb="5">
      <t>ホジョジョウゲンガク</t>
    </rPh>
    <rPh sb="5" eb="7">
      <t>ヒキア</t>
    </rPh>
    <rPh sb="9" eb="11">
      <t>ヨウケン</t>
    </rPh>
    <phoneticPr fontId="2"/>
  </si>
  <si>
    <t>退職金、退職給付引当金繰入</t>
    <rPh sb="0" eb="3">
      <t>タイショクキン</t>
    </rPh>
    <rPh sb="4" eb="6">
      <t>タイショク</t>
    </rPh>
    <rPh sb="6" eb="8">
      <t>キュウフ</t>
    </rPh>
    <rPh sb="8" eb="10">
      <t>ヒキアテ</t>
    </rPh>
    <rPh sb="10" eb="11">
      <t>カネ</t>
    </rPh>
    <rPh sb="11" eb="12">
      <t>ク</t>
    </rPh>
    <rPh sb="12" eb="13">
      <t>イ</t>
    </rPh>
    <phoneticPr fontId="4"/>
  </si>
  <si>
    <t>⑧法人税、住民税及び事業税等</t>
    <rPh sb="13" eb="14">
      <t>ナド</t>
    </rPh>
    <phoneticPr fontId="2"/>
  </si>
  <si>
    <t>「損益計算書」の「法人税、住民税及び事業税等」の額を記入してください。</t>
    <rPh sb="21" eb="22">
      <t>ナド</t>
    </rPh>
    <phoneticPr fontId="2"/>
  </si>
  <si>
    <t>外注費</t>
    <rPh sb="0" eb="3">
      <t>ガイチュウヒ</t>
    </rPh>
    <phoneticPr fontId="4"/>
  </si>
  <si>
    <t>②売上原価＋③販管費＋⑤営業外費用＋⑦特別損失＋⑧法人税、住民税及び事業税等</t>
    <rPh sb="1" eb="3">
      <t>ウリアゲ</t>
    </rPh>
    <rPh sb="3" eb="5">
      <t>ゲンカ</t>
    </rPh>
    <rPh sb="7" eb="10">
      <t>ハンカンヒ</t>
    </rPh>
    <rPh sb="12" eb="15">
      <t>エイギョウガイ</t>
    </rPh>
    <rPh sb="15" eb="17">
      <t>ヒヨウ</t>
    </rPh>
    <rPh sb="19" eb="21">
      <t>トクベツ</t>
    </rPh>
    <rPh sb="21" eb="23">
      <t>ソンシツ</t>
    </rPh>
    <rPh sb="25" eb="28">
      <t>ホウジンゼイ</t>
    </rPh>
    <rPh sb="29" eb="32">
      <t>ジュウミンゼイ</t>
    </rPh>
    <rPh sb="32" eb="33">
      <t>オヨ</t>
    </rPh>
    <rPh sb="34" eb="37">
      <t>ジギョウゼイ</t>
    </rPh>
    <rPh sb="37" eb="38">
      <t>トウ</t>
    </rPh>
    <phoneticPr fontId="2"/>
  </si>
  <si>
    <t>【経営革新 | 法人用】(6次・7次・8次・9次公募)  事業化状況報告用 計算シート　　v2.0</t>
    <rPh sb="13" eb="15">
      <t>ケイエイ</t>
    </rPh>
    <rPh sb="15" eb="17">
      <t>カクシン</t>
    </rPh>
    <rPh sb="19" eb="20">
      <t>ツギ</t>
    </rPh>
    <rPh sb="22" eb="23">
      <t>ジ</t>
    </rPh>
    <rPh sb="25" eb="26">
      <t>ジ</t>
    </rPh>
    <rPh sb="28" eb="31">
      <t>ジギョウカ</t>
    </rPh>
    <rPh sb="31" eb="33">
      <t>ジョウキョウ</t>
    </rPh>
    <rPh sb="33" eb="36">
      <t>ホウコクヨウ</t>
    </rPh>
    <rPh sb="37" eb="39">
      <t>ケイサン</t>
    </rPh>
    <phoneticPr fontId="2"/>
  </si>
  <si>
    <t>①売上高＋④営業外収益＋⑥特別利益-（Ｄ：補助事業に係る支出額）　の各年度の累計</t>
    <rPh sb="1" eb="3">
      <t>ウリアゲ</t>
    </rPh>
    <rPh sb="3" eb="4">
      <t>ダカ</t>
    </rPh>
    <rPh sb="6" eb="9">
      <t>エイギョウガイ</t>
    </rPh>
    <rPh sb="9" eb="11">
      <t>シュウエキ</t>
    </rPh>
    <rPh sb="13" eb="15">
      <t>トクベツ</t>
    </rPh>
    <rPh sb="15" eb="17">
      <t>リエキ</t>
    </rPh>
    <rPh sb="21" eb="23">
      <t>ホジョ</t>
    </rPh>
    <rPh sb="23" eb="25">
      <t>ジギョウ</t>
    </rPh>
    <rPh sb="26" eb="27">
      <t>カカワ</t>
    </rPh>
    <rPh sb="28" eb="31">
      <t>シシュツガク</t>
    </rPh>
    <phoneticPr fontId="2"/>
  </si>
  <si>
    <t>②売上原価＋③販管費＋⑤営業外費用＋⑦特別損失＋⑧法人税、住民税及び事業税等　の各年度の累計</t>
    <rPh sb="1" eb="3">
      <t>ウリアゲ</t>
    </rPh>
    <rPh sb="3" eb="5">
      <t>ゲンカ</t>
    </rPh>
    <rPh sb="7" eb="10">
      <t>ハンカンヒ</t>
    </rPh>
    <rPh sb="12" eb="15">
      <t>エイギョウガイ</t>
    </rPh>
    <rPh sb="15" eb="17">
      <t>ヒヨウ</t>
    </rPh>
    <rPh sb="19" eb="21">
      <t>トクベツ</t>
    </rPh>
    <rPh sb="21" eb="23">
      <t>ソンシツ</t>
    </rPh>
    <rPh sb="25" eb="28">
      <t>ホウジンゼイ</t>
    </rPh>
    <rPh sb="29" eb="32">
      <t>ジュウミンゼイ</t>
    </rPh>
    <rPh sb="32" eb="33">
      <t>オヨ</t>
    </rPh>
    <rPh sb="34" eb="37">
      <t>ジギョウゼイ</t>
    </rPh>
    <rPh sb="37" eb="38">
      <t>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</si>
</sst>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 #,##0_ ;_ * \-#,##0_ ;_ * &quot;-&quot;_ ;_ @_ "/>
    <numFmt numFmtId="176" formatCode="0&quot;名&quot;"/>
    <numFmt numFmtId="177" formatCode="0.0&quot;名&quot;"/>
    <numFmt numFmtId="178" formatCode="[$-F800]dddd\,\ mmmm\ dd\,\ yyyy"/>
    <numFmt numFmtId="179" formatCode="yyyy/m"/>
    <numFmt numFmtId="180" formatCode="0.0"/>
    <numFmt numFmtId="181" formatCode="yyyy&quot;年&quot;m&quot;月&quot;;@"/>
    <numFmt numFmtId="182" formatCode="yyyy&quot;年&quot;m&quot;月時点&quot;;@"/>
  </numFmts>
  <fonts count="59">
    <font>
      <sz val="11"/>
      <color theme="1"/>
      <name val="游ゴシック"/>
      <family val="2"/>
      <charset val="128"/>
      <scheme val="minor"/>
    </font>
    <font>
      <b/>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name val="Arial"/>
      <family val="2"/>
    </font>
    <font>
      <b/>
      <sz val="11"/>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sz val="11"/>
      <color theme="1"/>
      <name val="游ゴシック"/>
      <family val="3"/>
      <charset val="128"/>
    </font>
    <font>
      <sz val="11"/>
      <name val="游ゴシック"/>
      <family val="3"/>
      <charset val="128"/>
      <scheme val="minor"/>
    </font>
    <font>
      <u/>
      <sz val="11"/>
      <color theme="1"/>
      <name val="游ゴシック"/>
      <family val="3"/>
      <charset val="128"/>
    </font>
    <font>
      <sz val="11"/>
      <name val="游ゴシック"/>
      <family val="3"/>
      <charset val="128"/>
    </font>
    <font>
      <sz val="6"/>
      <name val="ＭＳ Ｐゴシック"/>
      <family val="3"/>
      <charset val="128"/>
    </font>
    <font>
      <b/>
      <sz val="24"/>
      <color indexed="8"/>
      <name val="ＭＳ Ｐゴシック"/>
      <family val="3"/>
      <charset val="128"/>
    </font>
    <font>
      <sz val="9"/>
      <color indexed="81"/>
      <name val="MS P ゴシック"/>
      <family val="3"/>
      <charset val="128"/>
    </font>
    <font>
      <sz val="11"/>
      <name val="ＭＳ Ｐゴシック"/>
      <family val="3"/>
      <charset val="128"/>
    </font>
    <font>
      <b/>
      <u/>
      <sz val="8"/>
      <color theme="1"/>
      <name val="游ゴシック"/>
      <family val="3"/>
      <charset val="128"/>
      <scheme val="minor"/>
    </font>
    <font>
      <b/>
      <u/>
      <sz val="8"/>
      <color theme="1"/>
      <name val="ＭＳ Ｐゴシック"/>
      <family val="3"/>
      <charset val="128"/>
    </font>
    <font>
      <sz val="8"/>
      <color theme="1"/>
      <name val="ＭＳ Ｐゴシック"/>
      <family val="3"/>
      <charset val="128"/>
    </font>
    <font>
      <b/>
      <sz val="12"/>
      <color theme="1"/>
      <name val="游ゴシック"/>
      <family val="3"/>
      <charset val="128"/>
    </font>
    <font>
      <b/>
      <sz val="14"/>
      <color theme="1"/>
      <name val="游ゴシック"/>
      <family val="3"/>
      <charset val="128"/>
    </font>
    <font>
      <b/>
      <sz val="12"/>
      <color theme="1"/>
      <name val="游ゴシック"/>
      <family val="3"/>
      <charset val="128"/>
      <scheme val="minor"/>
    </font>
    <font>
      <sz val="11"/>
      <color rgb="FFFF0000"/>
      <name val="游ゴシック"/>
      <family val="3"/>
      <charset val="128"/>
    </font>
    <font>
      <b/>
      <sz val="11"/>
      <color theme="1"/>
      <name val="游ゴシック"/>
      <family val="3"/>
      <charset val="128"/>
    </font>
    <font>
      <b/>
      <sz val="18"/>
      <color theme="1"/>
      <name val="游ゴシック"/>
      <family val="3"/>
      <charset val="128"/>
    </font>
    <font>
      <sz val="11"/>
      <color theme="1"/>
      <name val="游ゴシック"/>
      <family val="2"/>
      <charset val="128"/>
      <scheme val="minor"/>
    </font>
    <font>
      <u/>
      <sz val="11"/>
      <color theme="1"/>
      <name val="游ゴシック"/>
      <family val="3"/>
      <charset val="128"/>
      <scheme val="minor"/>
    </font>
    <font>
      <b/>
      <sz val="11"/>
      <color rgb="FFFF0000"/>
      <name val="游ゴシック"/>
      <family val="3"/>
      <charset val="128"/>
    </font>
    <font>
      <b/>
      <sz val="11"/>
      <name val="游ゴシック"/>
      <family val="3"/>
      <charset val="128"/>
    </font>
    <font>
      <b/>
      <sz val="11"/>
      <color rgb="FFFF0000"/>
      <name val="游ゴシック"/>
      <family val="3"/>
      <charset val="128"/>
      <scheme val="minor"/>
    </font>
    <font>
      <sz val="11"/>
      <color theme="1"/>
      <name val="Calibri"/>
      <family val="2"/>
    </font>
    <font>
      <sz val="11"/>
      <color rgb="FF0070C0"/>
      <name val="游ゴシック"/>
      <family val="3"/>
      <charset val="128"/>
    </font>
    <font>
      <b/>
      <sz val="11"/>
      <name val="游ゴシック"/>
      <family val="3"/>
      <charset val="128"/>
      <scheme val="minor"/>
    </font>
    <font>
      <sz val="10"/>
      <color theme="1"/>
      <name val="Meiryo UI"/>
      <family val="2"/>
      <charset val="128"/>
    </font>
    <font>
      <u/>
      <sz val="11"/>
      <color theme="10"/>
      <name val="游ゴシック"/>
      <family val="2"/>
      <charset val="128"/>
      <scheme val="minor"/>
    </font>
    <font>
      <sz val="11"/>
      <color theme="1"/>
      <name val="Yu Gothic UI"/>
      <family val="2"/>
      <charset val="128"/>
    </font>
    <font>
      <sz val="9"/>
      <color theme="1"/>
      <name val="Meiryo UI"/>
      <family val="2"/>
      <charset val="128"/>
    </font>
    <font>
      <sz val="10"/>
      <name val="Arial"/>
      <family val="2"/>
    </font>
    <font>
      <u/>
      <sz val="9"/>
      <color theme="10"/>
      <name val="Arial"/>
      <family val="2"/>
    </font>
    <font>
      <u/>
      <sz val="11"/>
      <color theme="10"/>
      <name val="游ゴシック"/>
      <family val="2"/>
      <scheme val="minor"/>
    </font>
    <font>
      <sz val="11"/>
      <color theme="1"/>
      <name val="游ゴシック"/>
      <family val="2"/>
      <scheme val="minor"/>
    </font>
    <font>
      <b/>
      <sz val="12"/>
      <color rgb="FFFF0000"/>
      <name val="游ゴシック"/>
      <family val="3"/>
      <charset val="128"/>
      <scheme val="minor"/>
    </font>
    <font>
      <sz val="11"/>
      <color theme="1"/>
      <name val="Yu Gothic UI"/>
      <family val="3"/>
      <charset val="128"/>
    </font>
    <font>
      <b/>
      <sz val="18"/>
      <color theme="1"/>
      <name val="Yu Gothic UI"/>
      <family val="3"/>
      <charset val="128"/>
    </font>
    <font>
      <b/>
      <sz val="11"/>
      <color rgb="FFFF0000"/>
      <name val="Yu Gothic UI"/>
      <family val="3"/>
      <charset val="128"/>
    </font>
    <font>
      <b/>
      <sz val="11"/>
      <color theme="1"/>
      <name val="Yu Gothic UI"/>
      <family val="3"/>
      <charset val="128"/>
    </font>
    <font>
      <sz val="11"/>
      <color theme="0"/>
      <name val="Yu Gothic UI"/>
      <family val="3"/>
      <charset val="128"/>
    </font>
    <font>
      <b/>
      <sz val="9"/>
      <color theme="5"/>
      <name val="Yu Gothic UI"/>
      <family val="3"/>
      <charset val="128"/>
    </font>
    <font>
      <sz val="9"/>
      <color theme="1"/>
      <name val="Yu Gothic UI"/>
      <family val="3"/>
      <charset val="128"/>
    </font>
    <font>
      <sz val="6"/>
      <name val="Yu Gothic UI"/>
      <family val="2"/>
      <charset val="128"/>
    </font>
    <font>
      <b/>
      <sz val="11"/>
      <color rgb="FF000000"/>
      <name val="Yu Gothic UI"/>
      <family val="3"/>
      <charset val="128"/>
    </font>
    <font>
      <sz val="11"/>
      <color rgb="FFFFFFFF"/>
      <name val="Yu Gothic UI"/>
      <family val="2"/>
      <charset val="128"/>
    </font>
    <font>
      <sz val="11"/>
      <color rgb="FFFFFFFF"/>
      <name val="Yu Gothic UI"/>
      <family val="3"/>
      <charset val="128"/>
    </font>
    <font>
      <b/>
      <sz val="18"/>
      <color rgb="FFFF0000"/>
      <name val="游ゴシック"/>
      <family val="3"/>
      <charset val="128"/>
    </font>
    <font>
      <sz val="11"/>
      <color theme="1"/>
      <name val="游ゴシック"/>
      <family val="3"/>
    </font>
    <font>
      <sz val="11"/>
      <color rgb="FF92D050"/>
      <name val="游ゴシック"/>
      <family val="2"/>
      <charset val="128"/>
      <scheme val="minor"/>
    </font>
    <font>
      <b/>
      <sz val="12"/>
      <color theme="1"/>
      <name val="游ゴシック"/>
      <family val="3"/>
    </font>
    <font>
      <sz val="11"/>
      <color rgb="FF92D050"/>
      <name val="游ゴシック"/>
      <family val="3"/>
      <charset val="128"/>
      <scheme val="minor"/>
    </font>
    <font>
      <sz val="11"/>
      <color rgb="FF92D050"/>
      <name val="游ゴシック"/>
      <family val="3"/>
      <charset val="128"/>
    </font>
  </fonts>
  <fills count="15">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rgb="FFFFCCCC"/>
        <bgColor indexed="64"/>
      </patternFill>
    </fill>
    <fill>
      <patternFill patternType="solid">
        <fgColor rgb="FF92D050"/>
        <bgColor indexed="64"/>
      </patternFill>
    </fill>
    <fill>
      <patternFill patternType="solid">
        <fgColor rgb="FF99FFCC"/>
        <bgColor indexed="64"/>
      </patternFill>
    </fill>
    <fill>
      <patternFill patternType="solid">
        <fgColor theme="2"/>
        <bgColor indexed="64"/>
      </patternFill>
    </fill>
    <fill>
      <patternFill patternType="solid">
        <fgColor rgb="FF002060"/>
        <bgColor indexed="64"/>
      </patternFill>
    </fill>
    <fill>
      <patternFill patternType="solid">
        <fgColor theme="3"/>
        <bgColor indexed="64"/>
      </patternFill>
    </fill>
    <fill>
      <patternFill patternType="solid">
        <fgColor rgb="FF7030A0"/>
        <bgColor indexed="64"/>
      </patternFill>
    </fill>
    <fill>
      <patternFill patternType="solid">
        <fgColor rgb="FF012169"/>
        <bgColor indexed="64"/>
      </patternFill>
    </fill>
    <fill>
      <patternFill patternType="solid">
        <fgColor rgb="FF62B5E5"/>
        <bgColor indexed="64"/>
      </patternFill>
    </fill>
    <fill>
      <patternFill patternType="solid">
        <fgColor rgb="FF046A38"/>
        <bgColor indexed="64"/>
      </patternFill>
    </fill>
    <fill>
      <patternFill patternType="solid">
        <fgColor rgb="FF0097A9"/>
        <bgColor indexed="64"/>
      </patternFill>
    </fill>
  </fills>
  <borders count="52">
    <border>
      <left/>
      <right/>
      <top/>
      <bottom/>
      <diagonal/>
    </border>
    <border>
      <left style="thin">
        <color theme="1"/>
      </left>
      <right style="thin">
        <color theme="1"/>
      </right>
      <top style="thin">
        <color theme="1"/>
      </top>
      <bottom style="thin">
        <color theme="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top/>
      <bottom style="thin">
        <color theme="1"/>
      </bottom>
      <diagonal/>
    </border>
    <border>
      <left style="thin">
        <color auto="1"/>
      </left>
      <right style="thin">
        <color auto="1"/>
      </right>
      <top style="thin">
        <color auto="1"/>
      </top>
      <bottom/>
      <diagonal/>
    </border>
    <border>
      <left style="thin">
        <color theme="1"/>
      </left>
      <right style="thin">
        <color theme="1"/>
      </right>
      <top/>
      <bottom/>
      <diagonal/>
    </border>
    <border>
      <left style="double">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thin">
        <color indexed="64"/>
      </left>
      <right style="thin">
        <color indexed="64"/>
      </right>
      <top style="double">
        <color indexed="64"/>
      </top>
      <bottom style="thin">
        <color indexed="64"/>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double">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auto="1"/>
      </top>
      <bottom style="double">
        <color auto="1"/>
      </bottom>
      <diagonal/>
    </border>
    <border>
      <left style="thin">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style="double">
        <color auto="1"/>
      </top>
      <bottom/>
      <diagonal/>
    </border>
    <border>
      <left style="double">
        <color auto="1"/>
      </left>
      <right style="thin">
        <color auto="1"/>
      </right>
      <top/>
      <bottom style="double">
        <color auto="1"/>
      </bottom>
      <diagonal/>
    </border>
    <border>
      <left style="thin">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double">
        <color auto="1"/>
      </left>
      <right style="thin">
        <color auto="1"/>
      </right>
      <top style="thin">
        <color auto="1"/>
      </top>
      <bottom style="thin">
        <color auto="1"/>
      </bottom>
      <diagonal/>
    </border>
    <border>
      <left/>
      <right style="double">
        <color auto="1"/>
      </right>
      <top style="thin">
        <color auto="1"/>
      </top>
      <bottom style="thin">
        <color auto="1"/>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
      <left style="double">
        <color auto="1"/>
      </left>
      <right/>
      <top style="double">
        <color auto="1"/>
      </top>
      <bottom style="double">
        <color auto="1"/>
      </bottom>
      <diagonal/>
    </border>
  </borders>
  <cellStyleXfs count="30">
    <xf numFmtId="0" fontId="0" fillId="0" borderId="0">
      <alignment vertical="center"/>
    </xf>
    <xf numFmtId="38" fontId="15" fillId="0" borderId="0" applyBorder="0" applyProtection="0">
      <alignment vertical="center"/>
    </xf>
    <xf numFmtId="38" fontId="25" fillId="0" borderId="0" applyFont="0" applyFill="0" applyBorder="0" applyAlignment="0" applyProtection="0">
      <alignment vertical="center"/>
    </xf>
    <xf numFmtId="9" fontId="25" fillId="0" borderId="0" applyFont="0" applyFill="0" applyBorder="0" applyAlignment="0" applyProtection="0">
      <alignment vertical="center"/>
    </xf>
    <xf numFmtId="0" fontId="30" fillId="0" borderId="0">
      <alignment vertical="center"/>
    </xf>
    <xf numFmtId="0" fontId="7" fillId="0" borderId="0">
      <alignment vertical="center"/>
    </xf>
    <xf numFmtId="0" fontId="33" fillId="0" borderId="0">
      <alignment vertical="center"/>
    </xf>
    <xf numFmtId="0" fontId="15" fillId="0" borderId="0"/>
    <xf numFmtId="0" fontId="25" fillId="0" borderId="0">
      <alignment vertical="center"/>
    </xf>
    <xf numFmtId="38" fontId="15" fillId="0" borderId="0" applyFont="0" applyFill="0" applyBorder="0" applyAlignment="0" applyProtection="0">
      <alignment vertical="center"/>
    </xf>
    <xf numFmtId="0" fontId="25" fillId="0" borderId="0">
      <alignment vertical="center"/>
    </xf>
    <xf numFmtId="38" fontId="25" fillId="0" borderId="0" applyFont="0" applyFill="0" applyBorder="0" applyAlignment="0" applyProtection="0">
      <alignment vertical="center"/>
    </xf>
    <xf numFmtId="0" fontId="34" fillId="0" borderId="0" applyNumberFormat="0" applyFill="0" applyBorder="0" applyAlignment="0" applyProtection="0">
      <alignment vertical="center"/>
    </xf>
    <xf numFmtId="0" fontId="33" fillId="0" borderId="0">
      <alignment vertical="center"/>
    </xf>
    <xf numFmtId="38" fontId="33" fillId="0" borderId="0" applyFont="0" applyFill="0" applyBorder="0" applyAlignment="0" applyProtection="0">
      <alignment vertical="center"/>
    </xf>
    <xf numFmtId="0" fontId="33" fillId="0" borderId="0">
      <alignment vertical="center"/>
    </xf>
    <xf numFmtId="38" fontId="33" fillId="0" borderId="0" applyFont="0" applyFill="0" applyBorder="0" applyAlignment="0" applyProtection="0">
      <alignment vertical="center"/>
    </xf>
    <xf numFmtId="0" fontId="37" fillId="0" borderId="0"/>
    <xf numFmtId="0" fontId="35" fillId="0" borderId="0">
      <alignment vertical="center"/>
    </xf>
    <xf numFmtId="0" fontId="25" fillId="0" borderId="0">
      <alignment vertical="center"/>
    </xf>
    <xf numFmtId="0" fontId="36" fillId="0" borderId="0">
      <alignment vertical="center"/>
    </xf>
    <xf numFmtId="0" fontId="25" fillId="0" borderId="0">
      <alignment vertical="center"/>
    </xf>
    <xf numFmtId="0" fontId="38" fillId="0" borderId="0" applyNumberFormat="0" applyFill="0" applyBorder="0" applyAlignment="0" applyProtection="0"/>
    <xf numFmtId="38" fontId="15" fillId="0" borderId="0" applyBorder="0" applyProtection="0">
      <alignment vertical="center"/>
    </xf>
    <xf numFmtId="0" fontId="40" fillId="0" borderId="0"/>
    <xf numFmtId="0" fontId="39" fillId="0" borderId="0" applyNumberFormat="0" applyFill="0" applyBorder="0" applyAlignment="0" applyProtection="0"/>
    <xf numFmtId="38" fontId="25" fillId="0" borderId="0" applyFont="0" applyFill="0" applyBorder="0" applyAlignment="0" applyProtection="0">
      <alignment vertical="center"/>
    </xf>
    <xf numFmtId="38" fontId="40" fillId="0" borderId="0" applyFont="0" applyFill="0" applyBorder="0" applyAlignment="0" applyProtection="0">
      <alignment vertical="center"/>
    </xf>
    <xf numFmtId="0" fontId="40" fillId="0" borderId="0"/>
    <xf numFmtId="0" fontId="40" fillId="0" borderId="0"/>
  </cellStyleXfs>
  <cellXfs count="311">
    <xf numFmtId="0" fontId="0" fillId="0" borderId="0" xfId="0">
      <alignment vertical="center"/>
    </xf>
    <xf numFmtId="0" fontId="0" fillId="0" borderId="0" xfId="0" applyAlignment="1">
      <alignment horizontal="center" vertical="center"/>
    </xf>
    <xf numFmtId="0" fontId="0" fillId="6" borderId="32" xfId="0" applyFill="1" applyBorder="1" applyAlignment="1">
      <alignment horizontal="center" vertical="center"/>
    </xf>
    <xf numFmtId="0" fontId="0" fillId="0" borderId="32" xfId="0" applyBorder="1">
      <alignment vertical="center"/>
    </xf>
    <xf numFmtId="14" fontId="0" fillId="0" borderId="32" xfId="0" applyNumberFormat="1" applyBorder="1">
      <alignment vertical="center"/>
    </xf>
    <xf numFmtId="0" fontId="0" fillId="0" borderId="32" xfId="0" applyBorder="1" applyAlignment="1">
      <alignment horizontal="center" vertical="center"/>
    </xf>
    <xf numFmtId="178" fontId="8" fillId="0" borderId="20" xfId="2" applyNumberFormat="1" applyFont="1" applyBorder="1" applyAlignment="1" applyProtection="1">
      <alignment vertical="center"/>
      <protection locked="0"/>
    </xf>
    <xf numFmtId="41" fontId="8" fillId="0" borderId="1" xfId="0" applyNumberFormat="1" applyFont="1" applyBorder="1" applyProtection="1">
      <alignment vertical="center"/>
      <protection locked="0"/>
    </xf>
    <xf numFmtId="0" fontId="11" fillId="0" borderId="1" xfId="0" applyFont="1" applyBorder="1" applyAlignment="1" applyProtection="1">
      <alignment horizontal="left" vertical="center"/>
      <protection locked="0"/>
    </xf>
    <xf numFmtId="41" fontId="8" fillId="0" borderId="18" xfId="0" applyNumberFormat="1" applyFont="1" applyBorder="1" applyProtection="1">
      <alignment vertical="center"/>
      <protection locked="0"/>
    </xf>
    <xf numFmtId="176" fontId="8" fillId="0" borderId="2" xfId="0" applyNumberFormat="1" applyFont="1" applyBorder="1" applyProtection="1">
      <alignment vertical="center"/>
      <protection locked="0"/>
    </xf>
    <xf numFmtId="41" fontId="0" fillId="0" borderId="2" xfId="0" applyNumberFormat="1" applyBorder="1" applyProtection="1">
      <alignment vertical="center"/>
      <protection locked="0"/>
    </xf>
    <xf numFmtId="41" fontId="7" fillId="0" borderId="2" xfId="0" applyNumberFormat="1" applyFont="1" applyBorder="1" applyProtection="1">
      <alignment vertical="center"/>
      <protection locked="0"/>
    </xf>
    <xf numFmtId="41" fontId="7" fillId="0" borderId="20" xfId="0" applyNumberFormat="1" applyFont="1" applyBorder="1" applyProtection="1">
      <alignment vertical="center"/>
      <protection locked="0"/>
    </xf>
    <xf numFmtId="41" fontId="7" fillId="0" borderId="25" xfId="0" applyNumberFormat="1" applyFont="1" applyBorder="1" applyProtection="1">
      <alignment vertical="center"/>
      <protection locked="0"/>
    </xf>
    <xf numFmtId="41" fontId="7" fillId="0" borderId="29" xfId="0" applyNumberFormat="1" applyFont="1" applyBorder="1" applyProtection="1">
      <alignment vertical="center"/>
      <protection locked="0"/>
    </xf>
    <xf numFmtId="0" fontId="8" fillId="0" borderId="2" xfId="0" applyFont="1" applyBorder="1" applyAlignment="1" applyProtection="1">
      <alignment horizontal="center" vertical="center"/>
      <protection locked="0"/>
    </xf>
    <xf numFmtId="41" fontId="8" fillId="2" borderId="1" xfId="0" applyNumberFormat="1" applyFont="1" applyFill="1" applyBorder="1">
      <alignment vertical="center"/>
    </xf>
    <xf numFmtId="41" fontId="0" fillId="2" borderId="2" xfId="0" applyNumberFormat="1" applyFill="1" applyBorder="1">
      <alignment vertical="center"/>
    </xf>
    <xf numFmtId="176" fontId="7" fillId="2" borderId="26" xfId="0" applyNumberFormat="1" applyFont="1" applyFill="1" applyBorder="1" applyAlignment="1">
      <alignment horizontal="right" vertical="center"/>
    </xf>
    <xf numFmtId="41" fontId="7" fillId="2" borderId="11" xfId="0" applyNumberFormat="1" applyFont="1" applyFill="1" applyBorder="1" applyAlignment="1">
      <alignment horizontal="left" vertical="center"/>
    </xf>
    <xf numFmtId="41" fontId="7" fillId="2" borderId="3" xfId="0" applyNumberFormat="1" applyFont="1" applyFill="1" applyBorder="1" applyAlignment="1">
      <alignment horizontal="left" vertical="center"/>
    </xf>
    <xf numFmtId="41" fontId="7" fillId="2" borderId="2" xfId="0" applyNumberFormat="1" applyFont="1" applyFill="1" applyBorder="1" applyAlignment="1">
      <alignment horizontal="left" vertical="center"/>
    </xf>
    <xf numFmtId="41" fontId="7" fillId="2" borderId="30" xfId="0" applyNumberFormat="1" applyFont="1" applyFill="1" applyBorder="1" applyAlignment="1">
      <alignment horizontal="left" vertical="center"/>
    </xf>
    <xf numFmtId="41" fontId="7" fillId="2" borderId="2" xfId="0" applyNumberFormat="1" applyFont="1" applyFill="1" applyBorder="1">
      <alignment vertical="center"/>
    </xf>
    <xf numFmtId="41" fontId="7" fillId="2" borderId="26" xfId="0" applyNumberFormat="1" applyFont="1" applyFill="1" applyBorder="1">
      <alignment vertical="center"/>
    </xf>
    <xf numFmtId="41" fontId="7" fillId="2" borderId="28" xfId="0" applyNumberFormat="1" applyFont="1" applyFill="1" applyBorder="1">
      <alignment vertical="center"/>
    </xf>
    <xf numFmtId="10" fontId="7" fillId="2" borderId="2" xfId="3" applyNumberFormat="1" applyFont="1" applyFill="1" applyBorder="1" applyProtection="1">
      <alignment vertical="center"/>
    </xf>
    <xf numFmtId="41" fontId="8" fillId="3" borderId="2" xfId="0" applyNumberFormat="1" applyFont="1" applyFill="1" applyBorder="1" applyAlignment="1">
      <alignment horizontal="center" vertical="center"/>
    </xf>
    <xf numFmtId="0" fontId="8" fillId="0" borderId="2" xfId="2" applyNumberFormat="1" applyFont="1" applyFill="1" applyBorder="1" applyAlignment="1" applyProtection="1">
      <alignment horizontal="center" vertical="center"/>
      <protection locked="0"/>
    </xf>
    <xf numFmtId="0" fontId="8" fillId="2" borderId="2" xfId="2" applyNumberFormat="1" applyFont="1" applyFill="1" applyBorder="1" applyAlignment="1" applyProtection="1">
      <alignment horizontal="center" vertical="center"/>
    </xf>
    <xf numFmtId="41" fontId="7" fillId="2" borderId="24" xfId="0" applyNumberFormat="1" applyFont="1" applyFill="1" applyBorder="1">
      <alignment vertical="center"/>
    </xf>
    <xf numFmtId="177" fontId="7" fillId="0" borderId="2" xfId="0" applyNumberFormat="1" applyFont="1" applyBorder="1" applyAlignment="1" applyProtection="1">
      <alignment horizontal="right" vertical="center"/>
      <protection locked="0"/>
    </xf>
    <xf numFmtId="41" fontId="8" fillId="2" borderId="2" xfId="0" applyNumberFormat="1" applyFont="1" applyFill="1" applyBorder="1">
      <alignment vertical="center"/>
    </xf>
    <xf numFmtId="0" fontId="24" fillId="0" borderId="0" xfId="0" applyFont="1">
      <alignment vertical="center"/>
    </xf>
    <xf numFmtId="0" fontId="8" fillId="0" borderId="0" xfId="0" applyFont="1">
      <alignment vertical="center"/>
    </xf>
    <xf numFmtId="0" fontId="19" fillId="0" borderId="0" xfId="0" applyFont="1">
      <alignment vertical="center"/>
    </xf>
    <xf numFmtId="0" fontId="8" fillId="0" borderId="0" xfId="0" applyFont="1" applyAlignment="1">
      <alignment horizontal="left" vertical="center"/>
    </xf>
    <xf numFmtId="0" fontId="23" fillId="0" borderId="0" xfId="0" applyFont="1">
      <alignment vertical="center"/>
    </xf>
    <xf numFmtId="0" fontId="8" fillId="0" borderId="0" xfId="0" applyFont="1" applyAlignment="1">
      <alignment horizontal="right" vertical="center"/>
    </xf>
    <xf numFmtId="0" fontId="27" fillId="0" borderId="0" xfId="0" applyFont="1">
      <alignment vertical="center"/>
    </xf>
    <xf numFmtId="0" fontId="20" fillId="5" borderId="0" xfId="0" applyFont="1" applyFill="1" applyAlignment="1">
      <alignment horizontal="left" vertical="center"/>
    </xf>
    <xf numFmtId="0" fontId="0" fillId="5" borderId="0" xfId="0" applyFill="1">
      <alignment vertical="center"/>
    </xf>
    <xf numFmtId="0" fontId="8" fillId="3" borderId="2" xfId="0" applyFont="1" applyFill="1" applyBorder="1" applyAlignment="1">
      <alignment horizontal="left" vertical="center" indent="1"/>
    </xf>
    <xf numFmtId="0" fontId="0" fillId="0" borderId="0" xfId="0" applyAlignment="1">
      <alignment horizontal="left" vertical="center"/>
    </xf>
    <xf numFmtId="0" fontId="8" fillId="0" borderId="6" xfId="0" applyFont="1" applyBorder="1">
      <alignment vertical="center"/>
    </xf>
    <xf numFmtId="0" fontId="8" fillId="0" borderId="12" xfId="0" applyFont="1" applyBorder="1" applyAlignment="1">
      <alignment horizontal="left" vertical="center"/>
    </xf>
    <xf numFmtId="0" fontId="8" fillId="0" borderId="0" xfId="0" applyFont="1" applyAlignment="1">
      <alignment horizontal="left" vertical="center" indent="1"/>
    </xf>
    <xf numFmtId="0" fontId="8" fillId="0" borderId="1" xfId="0" applyFont="1" applyBorder="1" applyAlignment="1">
      <alignment horizontal="left" vertical="center" indent="1"/>
    </xf>
    <xf numFmtId="0" fontId="8" fillId="0" borderId="18" xfId="0" applyFont="1" applyBorder="1" applyAlignment="1">
      <alignment horizontal="left" vertical="center" indent="1"/>
    </xf>
    <xf numFmtId="0" fontId="8" fillId="3" borderId="20" xfId="0" applyFont="1" applyFill="1" applyBorder="1">
      <alignment vertical="center"/>
    </xf>
    <xf numFmtId="0" fontId="23" fillId="3" borderId="20" xfId="0" applyFont="1" applyFill="1" applyBorder="1" applyAlignment="1">
      <alignment horizontal="center" vertical="center"/>
    </xf>
    <xf numFmtId="0" fontId="8" fillId="0" borderId="2" xfId="0" applyFont="1" applyBorder="1">
      <alignment vertical="center"/>
    </xf>
    <xf numFmtId="0" fontId="8" fillId="3" borderId="2" xfId="0" applyFont="1" applyFill="1" applyBorder="1" applyAlignment="1">
      <alignment horizontal="center" vertical="center"/>
    </xf>
    <xf numFmtId="0" fontId="0" fillId="0" borderId="12" xfId="0" applyBorder="1" applyAlignment="1">
      <alignment horizontal="left" vertical="center" indent="1"/>
    </xf>
    <xf numFmtId="41" fontId="0" fillId="0" borderId="12" xfId="0" applyNumberFormat="1" applyBorder="1">
      <alignment vertical="center"/>
    </xf>
    <xf numFmtId="41" fontId="8" fillId="0" borderId="0" xfId="0" applyNumberFormat="1" applyFont="1">
      <alignment vertical="center"/>
    </xf>
    <xf numFmtId="41" fontId="23" fillId="3" borderId="2" xfId="0" applyNumberFormat="1" applyFont="1" applyFill="1" applyBorder="1" applyAlignment="1">
      <alignment horizontal="center" vertical="center"/>
    </xf>
    <xf numFmtId="0" fontId="23" fillId="3" borderId="13" xfId="0" applyFont="1" applyFill="1" applyBorder="1" applyAlignment="1">
      <alignment horizontal="center" vertical="center"/>
    </xf>
    <xf numFmtId="0" fontId="7" fillId="0" borderId="2" xfId="0" applyFont="1" applyBorder="1" applyAlignment="1">
      <alignment horizontal="left" vertical="center" indent="1"/>
    </xf>
    <xf numFmtId="0" fontId="7" fillId="0" borderId="30" xfId="0" applyFont="1" applyBorder="1" applyAlignment="1">
      <alignment horizontal="left" vertical="center" indent="1"/>
    </xf>
    <xf numFmtId="41" fontId="5" fillId="0" borderId="31" xfId="0" applyNumberFormat="1" applyFont="1" applyBorder="1" applyAlignment="1">
      <alignment horizontal="left" vertical="center"/>
    </xf>
    <xf numFmtId="0" fontId="7" fillId="0" borderId="26" xfId="0" applyFont="1" applyBorder="1" applyAlignment="1">
      <alignment horizontal="left" vertical="center" indent="1"/>
    </xf>
    <xf numFmtId="41" fontId="8" fillId="0" borderId="0" xfId="0" applyNumberFormat="1" applyFont="1" applyAlignment="1">
      <alignment horizontal="right" vertical="center"/>
    </xf>
    <xf numFmtId="0" fontId="7" fillId="0" borderId="20" xfId="0" applyFont="1" applyBorder="1" applyAlignment="1">
      <alignment horizontal="left" vertical="center" indent="1"/>
    </xf>
    <xf numFmtId="0" fontId="7" fillId="0" borderId="22" xfId="0" applyFont="1" applyBorder="1" applyAlignment="1">
      <alignment horizontal="left" vertical="center" indent="1"/>
    </xf>
    <xf numFmtId="41" fontId="7" fillId="4" borderId="23" xfId="0" applyNumberFormat="1" applyFont="1" applyFill="1" applyBorder="1" applyAlignment="1">
      <alignment horizontal="left" vertical="center"/>
    </xf>
    <xf numFmtId="0" fontId="8" fillId="5" borderId="0" xfId="0" applyFont="1" applyFill="1">
      <alignment vertical="center"/>
    </xf>
    <xf numFmtId="0" fontId="21" fillId="0" borderId="0" xfId="0" applyFont="1">
      <alignment vertical="center"/>
    </xf>
    <xf numFmtId="0" fontId="7" fillId="0" borderId="0" xfId="0" applyFont="1">
      <alignment vertical="center"/>
    </xf>
    <xf numFmtId="0" fontId="7" fillId="3" borderId="2" xfId="0" applyFont="1" applyFill="1" applyBorder="1" applyAlignment="1">
      <alignment horizontal="center" vertical="center"/>
    </xf>
    <xf numFmtId="0" fontId="5" fillId="3" borderId="2" xfId="0" applyFont="1" applyFill="1" applyBorder="1" applyAlignment="1">
      <alignment horizontal="center" vertical="center"/>
    </xf>
    <xf numFmtId="0" fontId="7" fillId="0" borderId="2" xfId="0" applyFont="1" applyBorder="1">
      <alignment vertical="center"/>
    </xf>
    <xf numFmtId="0" fontId="7" fillId="0" borderId="20" xfId="0" applyFont="1" applyBorder="1">
      <alignment vertical="center"/>
    </xf>
    <xf numFmtId="0" fontId="7" fillId="2" borderId="24" xfId="0" applyFont="1" applyFill="1" applyBorder="1">
      <alignment vertical="center"/>
    </xf>
    <xf numFmtId="0" fontId="7" fillId="0" borderId="0" xfId="0" applyFont="1" applyAlignment="1">
      <alignment horizontal="center" vertical="center"/>
    </xf>
    <xf numFmtId="0" fontId="7" fillId="2" borderId="2" xfId="0" applyFont="1" applyFill="1" applyBorder="1">
      <alignment vertical="center"/>
    </xf>
    <xf numFmtId="0" fontId="7" fillId="0" borderId="25" xfId="0" applyFont="1" applyBorder="1">
      <alignment vertical="center"/>
    </xf>
    <xf numFmtId="0" fontId="7" fillId="2" borderId="26" xfId="0" applyFont="1" applyFill="1" applyBorder="1">
      <alignment vertical="center"/>
    </xf>
    <xf numFmtId="0" fontId="7" fillId="0" borderId="4" xfId="0" applyFont="1" applyBorder="1">
      <alignment vertical="center"/>
    </xf>
    <xf numFmtId="0" fontId="7" fillId="3" borderId="2" xfId="0" applyFont="1" applyFill="1" applyBorder="1">
      <alignment vertical="center"/>
    </xf>
    <xf numFmtId="0" fontId="7" fillId="2" borderId="28" xfId="0" applyFont="1" applyFill="1" applyBorder="1">
      <alignment vertical="center"/>
    </xf>
    <xf numFmtId="0" fontId="7" fillId="0" borderId="29" xfId="0" applyFont="1" applyBorder="1">
      <alignment vertical="center"/>
    </xf>
    <xf numFmtId="0" fontId="22" fillId="0" borderId="0" xfId="0" applyFont="1">
      <alignment vertical="center"/>
    </xf>
    <xf numFmtId="0" fontId="29" fillId="3" borderId="2" xfId="0" applyFont="1" applyFill="1" applyBorder="1" applyAlignment="1">
      <alignment horizontal="center" vertical="center"/>
    </xf>
    <xf numFmtId="0" fontId="7" fillId="0" borderId="27" xfId="0" applyFont="1" applyBorder="1">
      <alignment vertical="center"/>
    </xf>
    <xf numFmtId="0" fontId="32" fillId="3" borderId="2" xfId="0" applyFont="1" applyFill="1" applyBorder="1" applyAlignment="1">
      <alignment horizontal="center" vertical="center"/>
    </xf>
    <xf numFmtId="178" fontId="8" fillId="2" borderId="2" xfId="0" applyNumberFormat="1" applyFont="1" applyFill="1" applyBorder="1">
      <alignment vertical="center"/>
    </xf>
    <xf numFmtId="0" fontId="0" fillId="0" borderId="4" xfId="0" applyBorder="1">
      <alignment vertical="center"/>
    </xf>
    <xf numFmtId="0" fontId="8" fillId="0" borderId="33" xfId="0" applyFont="1" applyBorder="1">
      <alignment vertical="center"/>
    </xf>
    <xf numFmtId="0" fontId="8" fillId="0" borderId="4" xfId="0" applyFont="1" applyBorder="1">
      <alignment vertical="center"/>
    </xf>
    <xf numFmtId="0" fontId="8" fillId="0" borderId="0" xfId="0" quotePrefix="1" applyFont="1" applyAlignment="1">
      <alignment horizontal="center" vertical="center"/>
    </xf>
    <xf numFmtId="0" fontId="8" fillId="0" borderId="0" xfId="0" quotePrefix="1" applyFont="1">
      <alignment vertical="center"/>
    </xf>
    <xf numFmtId="41" fontId="8" fillId="0" borderId="2" xfId="0" applyNumberFormat="1" applyFont="1" applyBorder="1" applyProtection="1">
      <alignment vertical="center"/>
      <protection locked="0"/>
    </xf>
    <xf numFmtId="41" fontId="8" fillId="0" borderId="20" xfId="0" applyNumberFormat="1" applyFont="1" applyBorder="1" applyProtection="1">
      <alignment vertical="center"/>
      <protection locked="0"/>
    </xf>
    <xf numFmtId="0" fontId="8" fillId="4" borderId="34" xfId="0" quotePrefix="1" applyFont="1" applyFill="1" applyBorder="1" applyAlignment="1">
      <alignment horizontal="centerContinuous" vertical="center"/>
    </xf>
    <xf numFmtId="0" fontId="8" fillId="4" borderId="35" xfId="0" quotePrefix="1" applyFont="1" applyFill="1" applyBorder="1" applyAlignment="1">
      <alignment horizontal="centerContinuous" vertical="center"/>
    </xf>
    <xf numFmtId="0" fontId="8" fillId="4" borderId="36" xfId="0" quotePrefix="1" applyFont="1" applyFill="1" applyBorder="1" applyAlignment="1">
      <alignment horizontal="centerContinuous" vertical="center"/>
    </xf>
    <xf numFmtId="0" fontId="8" fillId="3" borderId="37" xfId="0" applyFont="1" applyFill="1" applyBorder="1">
      <alignment vertical="center"/>
    </xf>
    <xf numFmtId="0" fontId="8" fillId="3" borderId="38" xfId="0" applyFont="1" applyFill="1" applyBorder="1">
      <alignment vertical="center"/>
    </xf>
    <xf numFmtId="0" fontId="8" fillId="4" borderId="39" xfId="0" quotePrefix="1" applyFont="1" applyFill="1" applyBorder="1" applyAlignment="1">
      <alignment horizontal="centerContinuous" vertical="center"/>
    </xf>
    <xf numFmtId="0" fontId="8" fillId="4" borderId="40" xfId="0" quotePrefix="1" applyFont="1" applyFill="1" applyBorder="1" applyAlignment="1">
      <alignment horizontal="centerContinuous" vertical="center"/>
    </xf>
    <xf numFmtId="0" fontId="8" fillId="4" borderId="41" xfId="0" quotePrefix="1" applyFont="1" applyFill="1" applyBorder="1" applyAlignment="1">
      <alignment horizontal="centerContinuous" vertical="center"/>
    </xf>
    <xf numFmtId="0" fontId="8" fillId="3" borderId="42" xfId="0" applyFont="1" applyFill="1" applyBorder="1">
      <alignment vertical="center"/>
    </xf>
    <xf numFmtId="0" fontId="8" fillId="4" borderId="11" xfId="0" quotePrefix="1" applyFont="1" applyFill="1" applyBorder="1" applyAlignment="1">
      <alignment horizontal="centerContinuous" vertical="center"/>
    </xf>
    <xf numFmtId="0" fontId="8" fillId="4" borderId="12" xfId="0" quotePrefix="1" applyFont="1" applyFill="1" applyBorder="1" applyAlignment="1">
      <alignment horizontal="centerContinuous" vertical="center"/>
    </xf>
    <xf numFmtId="0" fontId="8" fillId="4" borderId="43" xfId="0" quotePrefix="1" applyFont="1" applyFill="1" applyBorder="1" applyAlignment="1">
      <alignment horizontal="centerContinuous" vertical="center"/>
    </xf>
    <xf numFmtId="0" fontId="8" fillId="0" borderId="0" xfId="0" quotePrefix="1" applyFont="1" applyAlignment="1">
      <alignment horizontal="centerContinuous" vertical="center"/>
    </xf>
    <xf numFmtId="0" fontId="29" fillId="0" borderId="0" xfId="0" applyFont="1">
      <alignment vertical="center"/>
    </xf>
    <xf numFmtId="0" fontId="42" fillId="0" borderId="0" xfId="0" applyFont="1">
      <alignment vertical="center"/>
    </xf>
    <xf numFmtId="0" fontId="43" fillId="0" borderId="0" xfId="0" applyFont="1">
      <alignment vertical="center"/>
    </xf>
    <xf numFmtId="0" fontId="42" fillId="0" borderId="4" xfId="0" applyFont="1" applyBorder="1">
      <alignment vertical="center"/>
    </xf>
    <xf numFmtId="0" fontId="44" fillId="0" borderId="0" xfId="0" applyFont="1">
      <alignment vertical="center"/>
    </xf>
    <xf numFmtId="0" fontId="45" fillId="0" borderId="32" xfId="0" applyFont="1" applyBorder="1">
      <alignment vertical="center"/>
    </xf>
    <xf numFmtId="0" fontId="42" fillId="0" borderId="32" xfId="0" applyFont="1" applyBorder="1">
      <alignment vertical="center"/>
    </xf>
    <xf numFmtId="0" fontId="46" fillId="9" borderId="44" xfId="0" applyFont="1" applyFill="1" applyBorder="1">
      <alignment vertical="center"/>
    </xf>
    <xf numFmtId="0" fontId="46" fillId="9" borderId="45" xfId="0" applyFont="1" applyFill="1" applyBorder="1">
      <alignment vertical="center"/>
    </xf>
    <xf numFmtId="0" fontId="46" fillId="9" borderId="46" xfId="0" applyFont="1" applyFill="1" applyBorder="1">
      <alignment vertical="center"/>
    </xf>
    <xf numFmtId="179" fontId="46" fillId="9" borderId="44" xfId="0" applyNumberFormat="1" applyFont="1" applyFill="1" applyBorder="1">
      <alignment vertical="center"/>
    </xf>
    <xf numFmtId="179" fontId="46" fillId="9" borderId="45" xfId="0" applyNumberFormat="1" applyFont="1" applyFill="1" applyBorder="1" applyAlignment="1">
      <alignment horizontal="center" vertical="center"/>
    </xf>
    <xf numFmtId="179" fontId="46" fillId="9" borderId="46" xfId="0" applyNumberFormat="1" applyFont="1" applyFill="1" applyBorder="1">
      <alignment vertical="center"/>
    </xf>
    <xf numFmtId="179" fontId="46" fillId="0" borderId="0" xfId="0" applyNumberFormat="1" applyFont="1">
      <alignment vertical="center"/>
    </xf>
    <xf numFmtId="179" fontId="46" fillId="0" borderId="0" xfId="0" applyNumberFormat="1" applyFont="1" applyAlignment="1">
      <alignment horizontal="center" vertical="center"/>
    </xf>
    <xf numFmtId="0" fontId="47" fillId="0" borderId="0" xfId="0" applyFont="1">
      <alignment vertical="center"/>
    </xf>
    <xf numFmtId="0" fontId="48" fillId="0" borderId="4" xfId="0" applyFont="1" applyBorder="1">
      <alignment vertical="center"/>
    </xf>
    <xf numFmtId="0" fontId="48" fillId="0" borderId="0" xfId="0" applyFont="1">
      <alignment vertical="center"/>
    </xf>
    <xf numFmtId="0" fontId="50" fillId="0" borderId="47" xfId="0" applyFont="1" applyBorder="1">
      <alignment vertical="center"/>
    </xf>
    <xf numFmtId="0" fontId="35" fillId="0" borderId="47" xfId="0" applyFont="1" applyBorder="1">
      <alignment vertical="center"/>
    </xf>
    <xf numFmtId="0" fontId="51" fillId="8" borderId="48" xfId="0" applyFont="1" applyFill="1" applyBorder="1">
      <alignment vertical="center"/>
    </xf>
    <xf numFmtId="0" fontId="51" fillId="8" borderId="49" xfId="0" applyFont="1" applyFill="1" applyBorder="1">
      <alignment vertical="center"/>
    </xf>
    <xf numFmtId="0" fontId="52" fillId="8" borderId="50" xfId="0" applyFont="1" applyFill="1" applyBorder="1">
      <alignment vertical="center"/>
    </xf>
    <xf numFmtId="0" fontId="52" fillId="9" borderId="48" xfId="0" applyFont="1" applyFill="1" applyBorder="1">
      <alignment vertical="center"/>
    </xf>
    <xf numFmtId="0" fontId="52" fillId="9" borderId="49" xfId="0" applyFont="1" applyFill="1" applyBorder="1">
      <alignment vertical="center"/>
    </xf>
    <xf numFmtId="0" fontId="52" fillId="9" borderId="50" xfId="0" applyFont="1" applyFill="1" applyBorder="1">
      <alignment vertical="center"/>
    </xf>
    <xf numFmtId="0" fontId="52" fillId="10" borderId="48" xfId="0" applyFont="1" applyFill="1" applyBorder="1">
      <alignment vertical="center"/>
    </xf>
    <xf numFmtId="0" fontId="52" fillId="10" borderId="49" xfId="0" applyFont="1" applyFill="1" applyBorder="1">
      <alignment vertical="center"/>
    </xf>
    <xf numFmtId="0" fontId="52" fillId="10" borderId="50" xfId="0" applyFont="1" applyFill="1" applyBorder="1">
      <alignment vertical="center"/>
    </xf>
    <xf numFmtId="0" fontId="35" fillId="0" borderId="0" xfId="0" applyFont="1">
      <alignment vertical="center"/>
    </xf>
    <xf numFmtId="179" fontId="52" fillId="9" borderId="48" xfId="0" applyNumberFormat="1" applyFont="1" applyFill="1" applyBorder="1">
      <alignment vertical="center"/>
    </xf>
    <xf numFmtId="179" fontId="52" fillId="9" borderId="49" xfId="0" applyNumberFormat="1" applyFont="1" applyFill="1" applyBorder="1" applyAlignment="1">
      <alignment horizontal="center" vertical="center"/>
    </xf>
    <xf numFmtId="179" fontId="52" fillId="9" borderId="50" xfId="0" applyNumberFormat="1" applyFont="1" applyFill="1" applyBorder="1">
      <alignment vertical="center"/>
    </xf>
    <xf numFmtId="179" fontId="52" fillId="10" borderId="48" xfId="0" applyNumberFormat="1" applyFont="1" applyFill="1" applyBorder="1">
      <alignment vertical="center"/>
    </xf>
    <xf numFmtId="179" fontId="52" fillId="10" borderId="49" xfId="0" applyNumberFormat="1" applyFont="1" applyFill="1" applyBorder="1" applyAlignment="1">
      <alignment horizontal="center" vertical="center"/>
    </xf>
    <xf numFmtId="179" fontId="52" fillId="10" borderId="50" xfId="0" applyNumberFormat="1" applyFont="1" applyFill="1" applyBorder="1">
      <alignment vertical="center"/>
    </xf>
    <xf numFmtId="0" fontId="46" fillId="11" borderId="44" xfId="0" applyFont="1" applyFill="1" applyBorder="1">
      <alignment vertical="center"/>
    </xf>
    <xf numFmtId="0" fontId="46" fillId="11" borderId="45" xfId="0" applyFont="1" applyFill="1" applyBorder="1">
      <alignment vertical="center"/>
    </xf>
    <xf numFmtId="0" fontId="46" fillId="11" borderId="46" xfId="0" applyFont="1" applyFill="1" applyBorder="1">
      <alignment vertical="center"/>
    </xf>
    <xf numFmtId="179" fontId="46" fillId="11" borderId="44" xfId="0" applyNumberFormat="1" applyFont="1" applyFill="1" applyBorder="1">
      <alignment vertical="center"/>
    </xf>
    <xf numFmtId="179" fontId="46" fillId="11" borderId="45" xfId="0" applyNumberFormat="1" applyFont="1" applyFill="1" applyBorder="1" applyAlignment="1">
      <alignment horizontal="center" vertical="center"/>
    </xf>
    <xf numFmtId="179" fontId="46" fillId="11" borderId="46" xfId="0" applyNumberFormat="1" applyFont="1" applyFill="1" applyBorder="1">
      <alignment vertical="center"/>
    </xf>
    <xf numFmtId="179" fontId="46" fillId="12" borderId="44" xfId="0" applyNumberFormat="1" applyFont="1" applyFill="1" applyBorder="1">
      <alignment vertical="center"/>
    </xf>
    <xf numFmtId="179" fontId="46" fillId="12" borderId="45" xfId="0" applyNumberFormat="1" applyFont="1" applyFill="1" applyBorder="1" applyAlignment="1">
      <alignment horizontal="center" vertical="center"/>
    </xf>
    <xf numFmtId="179" fontId="46" fillId="12" borderId="46" xfId="0" applyNumberFormat="1" applyFont="1" applyFill="1" applyBorder="1">
      <alignment vertical="center"/>
    </xf>
    <xf numFmtId="0" fontId="52" fillId="12" borderId="48" xfId="0" applyFont="1" applyFill="1" applyBorder="1">
      <alignment vertical="center"/>
    </xf>
    <xf numFmtId="0" fontId="52" fillId="12" borderId="49" xfId="0" applyFont="1" applyFill="1" applyBorder="1">
      <alignment vertical="center"/>
    </xf>
    <xf numFmtId="0" fontId="52" fillId="12" borderId="50" xfId="0" applyFont="1" applyFill="1" applyBorder="1">
      <alignment vertical="center"/>
    </xf>
    <xf numFmtId="179" fontId="52" fillId="12" borderId="48" xfId="0" applyNumberFormat="1" applyFont="1" applyFill="1" applyBorder="1">
      <alignment vertical="center"/>
    </xf>
    <xf numFmtId="179" fontId="52" fillId="12" borderId="49" xfId="0" applyNumberFormat="1" applyFont="1" applyFill="1" applyBorder="1" applyAlignment="1">
      <alignment horizontal="center" vertical="center"/>
    </xf>
    <xf numFmtId="179" fontId="52" fillId="12" borderId="50" xfId="0" applyNumberFormat="1" applyFont="1" applyFill="1" applyBorder="1">
      <alignment vertical="center"/>
    </xf>
    <xf numFmtId="0" fontId="46" fillId="12" borderId="44" xfId="0" applyFont="1" applyFill="1" applyBorder="1">
      <alignment vertical="center"/>
    </xf>
    <xf numFmtId="0" fontId="46" fillId="12" borderId="45" xfId="0" applyFont="1" applyFill="1" applyBorder="1">
      <alignment vertical="center"/>
    </xf>
    <xf numFmtId="0" fontId="46" fillId="12" borderId="46" xfId="0" applyFont="1" applyFill="1" applyBorder="1">
      <alignment vertical="center"/>
    </xf>
    <xf numFmtId="0" fontId="46" fillId="13" borderId="44" xfId="0" applyFont="1" applyFill="1" applyBorder="1">
      <alignment vertical="center"/>
    </xf>
    <xf numFmtId="0" fontId="46" fillId="13" borderId="45" xfId="0" applyFont="1" applyFill="1" applyBorder="1">
      <alignment vertical="center"/>
    </xf>
    <xf numFmtId="0" fontId="46" fillId="13" borderId="46" xfId="0" applyFont="1" applyFill="1" applyBorder="1">
      <alignment vertical="center"/>
    </xf>
    <xf numFmtId="179" fontId="46" fillId="13" borderId="44" xfId="0" applyNumberFormat="1" applyFont="1" applyFill="1" applyBorder="1">
      <alignment vertical="center"/>
    </xf>
    <xf numFmtId="179" fontId="46" fillId="13" borderId="45" xfId="0" applyNumberFormat="1" applyFont="1" applyFill="1" applyBorder="1" applyAlignment="1">
      <alignment horizontal="center" vertical="center"/>
    </xf>
    <xf numFmtId="179" fontId="46" fillId="13" borderId="46" xfId="0" applyNumberFormat="1" applyFont="1" applyFill="1" applyBorder="1">
      <alignment vertical="center"/>
    </xf>
    <xf numFmtId="0" fontId="52" fillId="13" borderId="48" xfId="0" applyFont="1" applyFill="1" applyBorder="1">
      <alignment vertical="center"/>
    </xf>
    <xf numFmtId="0" fontId="52" fillId="13" borderId="49" xfId="0" applyFont="1" applyFill="1" applyBorder="1">
      <alignment vertical="center"/>
    </xf>
    <xf numFmtId="0" fontId="52" fillId="13" borderId="50" xfId="0" applyFont="1" applyFill="1" applyBorder="1">
      <alignment vertical="center"/>
    </xf>
    <xf numFmtId="179" fontId="52" fillId="13" borderId="48" xfId="0" applyNumberFormat="1" applyFont="1" applyFill="1" applyBorder="1">
      <alignment vertical="center"/>
    </xf>
    <xf numFmtId="179" fontId="52" fillId="13" borderId="49" xfId="0" applyNumberFormat="1" applyFont="1" applyFill="1" applyBorder="1" applyAlignment="1">
      <alignment horizontal="center" vertical="center"/>
    </xf>
    <xf numFmtId="179" fontId="52" fillId="13" borderId="50" xfId="0" applyNumberFormat="1" applyFont="1" applyFill="1" applyBorder="1">
      <alignment vertical="center"/>
    </xf>
    <xf numFmtId="179" fontId="52" fillId="8" borderId="48" xfId="0" applyNumberFormat="1" applyFont="1" applyFill="1" applyBorder="1">
      <alignment vertical="center"/>
    </xf>
    <xf numFmtId="179" fontId="52" fillId="8" borderId="49" xfId="0" applyNumberFormat="1" applyFont="1" applyFill="1" applyBorder="1" applyAlignment="1">
      <alignment horizontal="center" vertical="center"/>
    </xf>
    <xf numFmtId="179" fontId="52" fillId="8" borderId="50" xfId="0" applyNumberFormat="1" applyFont="1" applyFill="1" applyBorder="1">
      <alignment vertical="center"/>
    </xf>
    <xf numFmtId="0" fontId="46" fillId="14" borderId="44" xfId="0" applyFont="1" applyFill="1" applyBorder="1">
      <alignment vertical="center"/>
    </xf>
    <xf numFmtId="0" fontId="46" fillId="14" borderId="45" xfId="0" applyFont="1" applyFill="1" applyBorder="1">
      <alignment vertical="center"/>
    </xf>
    <xf numFmtId="0" fontId="46" fillId="14" borderId="46" xfId="0" applyFont="1" applyFill="1" applyBorder="1">
      <alignment vertical="center"/>
    </xf>
    <xf numFmtId="179" fontId="46" fillId="14" borderId="44" xfId="0" applyNumberFormat="1" applyFont="1" applyFill="1" applyBorder="1">
      <alignment vertical="center"/>
    </xf>
    <xf numFmtId="179" fontId="46" fillId="14" borderId="45" xfId="0" applyNumberFormat="1" applyFont="1" applyFill="1" applyBorder="1" applyAlignment="1">
      <alignment horizontal="center" vertical="center"/>
    </xf>
    <xf numFmtId="179" fontId="46" fillId="14" borderId="46" xfId="0" applyNumberFormat="1" applyFont="1" applyFill="1" applyBorder="1">
      <alignment vertical="center"/>
    </xf>
    <xf numFmtId="0" fontId="52" fillId="14" borderId="48" xfId="0" applyFont="1" applyFill="1" applyBorder="1">
      <alignment vertical="center"/>
    </xf>
    <xf numFmtId="0" fontId="52" fillId="14" borderId="49" xfId="0" applyFont="1" applyFill="1" applyBorder="1">
      <alignment vertical="center"/>
    </xf>
    <xf numFmtId="0" fontId="52" fillId="14" borderId="50" xfId="0" applyFont="1" applyFill="1" applyBorder="1">
      <alignment vertical="center"/>
    </xf>
    <xf numFmtId="179" fontId="52" fillId="14" borderId="48" xfId="0" applyNumberFormat="1" applyFont="1" applyFill="1" applyBorder="1">
      <alignment vertical="center"/>
    </xf>
    <xf numFmtId="179" fontId="52" fillId="14" borderId="49" xfId="0" applyNumberFormat="1" applyFont="1" applyFill="1" applyBorder="1" applyAlignment="1">
      <alignment horizontal="center" vertical="center"/>
    </xf>
    <xf numFmtId="179" fontId="52" fillId="14" borderId="50" xfId="0" applyNumberFormat="1" applyFont="1" applyFill="1" applyBorder="1">
      <alignment vertical="center"/>
    </xf>
    <xf numFmtId="0" fontId="41" fillId="0" borderId="0" xfId="0" applyFont="1">
      <alignment vertical="center"/>
    </xf>
    <xf numFmtId="0" fontId="8" fillId="5" borderId="2" xfId="0" applyFont="1" applyFill="1" applyBorder="1">
      <alignment vertical="center"/>
    </xf>
    <xf numFmtId="0" fontId="8" fillId="5" borderId="13" xfId="0" applyFont="1" applyFill="1" applyBorder="1">
      <alignment vertical="center"/>
    </xf>
    <xf numFmtId="0" fontId="53" fillId="0" borderId="0" xfId="0" applyFont="1" applyAlignment="1">
      <alignment horizontal="centerContinuous" vertical="center"/>
    </xf>
    <xf numFmtId="0" fontId="8" fillId="0" borderId="0" xfId="0" applyFont="1" applyAlignment="1">
      <alignment horizontal="centerContinuous" vertical="center"/>
    </xf>
    <xf numFmtId="0" fontId="55" fillId="0" borderId="0" xfId="0" applyFont="1">
      <alignment vertical="center"/>
    </xf>
    <xf numFmtId="0" fontId="57" fillId="5" borderId="0" xfId="0" applyFont="1" applyFill="1">
      <alignment vertical="center"/>
    </xf>
    <xf numFmtId="0" fontId="58" fillId="5" borderId="0" xfId="0" applyFont="1" applyFill="1">
      <alignment vertical="center"/>
    </xf>
    <xf numFmtId="180" fontId="8" fillId="0" borderId="0" xfId="0" applyNumberFormat="1" applyFont="1">
      <alignment vertical="center"/>
    </xf>
    <xf numFmtId="0" fontId="11" fillId="0" borderId="0" xfId="0" applyFont="1">
      <alignment vertical="center"/>
    </xf>
    <xf numFmtId="182" fontId="8" fillId="2" borderId="2" xfId="0" applyNumberFormat="1" applyFont="1" applyFill="1" applyBorder="1" applyAlignment="1" applyProtection="1">
      <alignment horizontal="center" vertical="center"/>
      <protection locked="0"/>
    </xf>
    <xf numFmtId="178" fontId="54" fillId="0" borderId="2" xfId="2" applyNumberFormat="1" applyFont="1" applyBorder="1" applyProtection="1">
      <alignment vertical="center"/>
      <protection locked="0"/>
    </xf>
    <xf numFmtId="178" fontId="8" fillId="0" borderId="2" xfId="0" applyNumberFormat="1" applyFont="1" applyBorder="1" applyProtection="1">
      <alignment vertical="center"/>
      <protection locked="0"/>
    </xf>
    <xf numFmtId="0" fontId="8" fillId="0" borderId="2" xfId="2" applyNumberFormat="1" applyFont="1" applyBorder="1" applyAlignment="1" applyProtection="1">
      <alignment horizontal="center" vertical="center" shrinkToFit="1"/>
      <protection locked="0"/>
    </xf>
    <xf numFmtId="0" fontId="0" fillId="0" borderId="2" xfId="0" applyBorder="1" applyAlignment="1">
      <alignment horizontal="left" vertical="center" indent="1"/>
    </xf>
    <xf numFmtId="0" fontId="11" fillId="3" borderId="1" xfId="0" applyFont="1" applyFill="1" applyBorder="1" applyAlignment="1">
      <alignment horizontal="center" vertical="center"/>
    </xf>
    <xf numFmtId="0" fontId="0" fillId="0" borderId="0" xfId="0" applyAlignment="1">
      <alignment horizontal="left" vertical="center" indent="1"/>
    </xf>
    <xf numFmtId="0" fontId="7" fillId="3" borderId="20" xfId="0" applyFont="1" applyFill="1" applyBorder="1">
      <alignment vertical="center"/>
    </xf>
    <xf numFmtId="0" fontId="54" fillId="0" borderId="2" xfId="0" applyFont="1" applyBorder="1" applyAlignment="1" applyProtection="1">
      <alignment horizontal="center" vertical="center"/>
      <protection locked="0"/>
    </xf>
    <xf numFmtId="41" fontId="8" fillId="0" borderId="0" xfId="0" applyNumberFormat="1" applyFont="1" applyProtection="1">
      <alignment vertical="center"/>
      <protection locked="0"/>
    </xf>
    <xf numFmtId="181" fontId="54" fillId="0" borderId="2" xfId="0" applyNumberFormat="1" applyFont="1" applyBorder="1" applyProtection="1">
      <alignment vertical="center"/>
      <protection locked="0"/>
    </xf>
    <xf numFmtId="178" fontId="54" fillId="0" borderId="2" xfId="0" applyNumberFormat="1" applyFont="1" applyBorder="1" applyProtection="1">
      <alignment vertical="center"/>
      <protection locked="0"/>
    </xf>
    <xf numFmtId="0" fontId="54" fillId="0" borderId="2" xfId="0" applyFont="1" applyBorder="1" applyProtection="1">
      <alignment vertical="center"/>
      <protection locked="0"/>
    </xf>
    <xf numFmtId="0" fontId="8" fillId="2" borderId="2" xfId="2" applyNumberFormat="1" applyFont="1" applyFill="1" applyBorder="1" applyAlignment="1" applyProtection="1">
      <alignment horizontal="center" vertical="center" shrinkToFit="1"/>
    </xf>
    <xf numFmtId="177" fontId="7" fillId="2" borderId="2" xfId="0" applyNumberFormat="1" applyFont="1" applyFill="1" applyBorder="1" applyAlignment="1">
      <alignment horizontal="right" vertical="center"/>
    </xf>
    <xf numFmtId="182" fontId="8" fillId="2" borderId="2" xfId="0" applyNumberFormat="1" applyFont="1" applyFill="1" applyBorder="1" applyAlignment="1">
      <alignment horizontal="center" vertical="center"/>
    </xf>
    <xf numFmtId="41" fontId="8" fillId="2" borderId="20" xfId="0" applyNumberFormat="1" applyFont="1" applyFill="1" applyBorder="1">
      <alignment vertical="center"/>
    </xf>
    <xf numFmtId="41" fontId="8" fillId="2" borderId="2" xfId="0" applyNumberFormat="1" applyFont="1" applyFill="1" applyBorder="1" applyAlignment="1">
      <alignment horizontal="center" vertical="center"/>
    </xf>
    <xf numFmtId="0" fontId="8" fillId="3" borderId="51" xfId="0" applyFont="1" applyFill="1" applyBorder="1" applyAlignment="1">
      <alignment horizontal="center" vertical="center"/>
    </xf>
    <xf numFmtId="41" fontId="8" fillId="0" borderId="25" xfId="0" applyNumberFormat="1" applyFont="1" applyBorder="1" applyProtection="1">
      <alignment vertical="center"/>
      <protection locked="0"/>
    </xf>
    <xf numFmtId="181" fontId="8" fillId="0" borderId="2" xfId="0" applyNumberFormat="1" applyFont="1" applyBorder="1" applyAlignment="1" applyProtection="1">
      <alignment horizontal="center" vertical="center"/>
      <protection locked="0"/>
    </xf>
    <xf numFmtId="41" fontId="8" fillId="0" borderId="2" xfId="0" applyNumberFormat="1" applyFont="1" applyBorder="1" applyAlignment="1" applyProtection="1">
      <alignment horizontal="center" vertical="center"/>
      <protection locked="0"/>
    </xf>
    <xf numFmtId="0" fontId="8" fillId="4" borderId="23" xfId="0" quotePrefix="1" applyFont="1" applyFill="1" applyBorder="1" applyAlignment="1">
      <alignment horizontal="center" vertical="center"/>
    </xf>
    <xf numFmtId="0" fontId="11" fillId="0" borderId="13" xfId="0" applyFont="1" applyBorder="1" applyAlignment="1">
      <alignment horizontal="center" vertical="center"/>
    </xf>
    <xf numFmtId="0" fontId="54" fillId="0" borderId="0" xfId="0" applyFont="1" applyAlignment="1">
      <alignment horizontal="left" vertical="center"/>
    </xf>
    <xf numFmtId="0" fontId="55" fillId="5" borderId="0" xfId="0" applyFont="1" applyFill="1" applyAlignment="1">
      <alignment horizontal="right" vertical="center"/>
    </xf>
    <xf numFmtId="0" fontId="54" fillId="0" borderId="0" xfId="0" applyFont="1">
      <alignment vertical="center"/>
    </xf>
    <xf numFmtId="0" fontId="56" fillId="0" borderId="0" xfId="0" applyFont="1">
      <alignment vertical="center"/>
    </xf>
    <xf numFmtId="0" fontId="54" fillId="7" borderId="2" xfId="0" applyFont="1" applyFill="1" applyBorder="1">
      <alignment vertical="center"/>
    </xf>
    <xf numFmtId="0" fontId="54" fillId="0" borderId="12" xfId="0" applyFont="1" applyBorder="1">
      <alignment vertical="center"/>
    </xf>
    <xf numFmtId="0" fontId="54" fillId="0" borderId="0" xfId="0" applyFont="1" applyAlignment="1">
      <alignment vertical="center" wrapText="1"/>
    </xf>
    <xf numFmtId="0" fontId="23" fillId="3" borderId="2" xfId="0" applyFont="1" applyFill="1" applyBorder="1" applyAlignment="1">
      <alignment horizontal="center" vertical="center"/>
    </xf>
    <xf numFmtId="0" fontId="23" fillId="3" borderId="2" xfId="0" applyFont="1" applyFill="1" applyBorder="1" applyAlignment="1">
      <alignment horizontal="center" vertical="center" wrapText="1"/>
    </xf>
    <xf numFmtId="38" fontId="7" fillId="0" borderId="6" xfId="0" applyNumberFormat="1" applyFont="1" applyBorder="1" applyAlignment="1">
      <alignment horizontal="left" vertical="center" indent="1"/>
    </xf>
    <xf numFmtId="0" fontId="7" fillId="0" borderId="0" xfId="0" applyFont="1" applyAlignment="1">
      <alignment horizontal="left" vertical="center" indent="1"/>
    </xf>
    <xf numFmtId="38" fontId="7" fillId="0" borderId="0" xfId="0" applyNumberFormat="1" applyFont="1" applyAlignment="1">
      <alignment horizontal="left" vertical="center" indent="1"/>
    </xf>
    <xf numFmtId="0" fontId="0" fillId="0" borderId="0" xfId="0" applyAlignment="1">
      <alignment horizontal="left" vertical="center" indent="1"/>
    </xf>
    <xf numFmtId="0" fontId="0" fillId="0" borderId="0" xfId="0" applyAlignment="1">
      <alignment vertical="center"/>
    </xf>
    <xf numFmtId="0" fontId="0" fillId="0" borderId="6" xfId="0" applyBorder="1" applyAlignment="1">
      <alignment vertical="center"/>
    </xf>
    <xf numFmtId="0" fontId="35" fillId="0" borderId="48" xfId="0" applyFont="1" applyBorder="1" applyAlignment="1">
      <alignment horizontal="center" vertical="center"/>
    </xf>
    <xf numFmtId="0" fontId="35" fillId="0" borderId="49" xfId="0" applyFont="1" applyBorder="1" applyAlignment="1">
      <alignment horizontal="center" vertical="center"/>
    </xf>
    <xf numFmtId="0" fontId="35" fillId="0" borderId="50" xfId="0" applyFont="1" applyBorder="1" applyAlignment="1">
      <alignment horizontal="center" vertical="center"/>
    </xf>
    <xf numFmtId="0" fontId="35" fillId="0" borderId="47" xfId="0" applyFont="1" applyBorder="1" applyAlignment="1">
      <alignment horizontal="center" vertical="center"/>
    </xf>
    <xf numFmtId="0" fontId="42" fillId="0" borderId="44" xfId="0" applyFont="1" applyBorder="1" applyAlignment="1">
      <alignment horizontal="center" vertical="center"/>
    </xf>
    <xf numFmtId="0" fontId="42" fillId="0" borderId="45" xfId="0" applyFont="1" applyBorder="1" applyAlignment="1">
      <alignment horizontal="center" vertical="center"/>
    </xf>
    <xf numFmtId="0" fontId="42" fillId="0" borderId="46" xfId="0" applyFont="1" applyBorder="1" applyAlignment="1">
      <alignment horizontal="center" vertical="center"/>
    </xf>
    <xf numFmtId="0" fontId="42" fillId="0" borderId="32" xfId="0" applyFont="1" applyBorder="1" applyAlignment="1">
      <alignment horizontal="center" vertical="center"/>
    </xf>
    <xf numFmtId="41" fontId="8" fillId="0" borderId="11" xfId="0" applyNumberFormat="1" applyFont="1" applyBorder="1" applyAlignment="1" applyProtection="1">
      <alignment vertical="center"/>
      <protection locked="0"/>
    </xf>
    <xf numFmtId="41" fontId="0" fillId="0" borderId="13" xfId="0" applyNumberFormat="1" applyBorder="1" applyAlignment="1" applyProtection="1">
      <alignment vertical="center"/>
      <protection locked="0"/>
    </xf>
    <xf numFmtId="0" fontId="8" fillId="0" borderId="0" xfId="0" applyFont="1" applyAlignment="1">
      <alignment horizontal="center" vertical="center"/>
    </xf>
    <xf numFmtId="0" fontId="0" fillId="0" borderId="0" xfId="0" applyAlignment="1">
      <alignment horizontal="center" vertical="center"/>
    </xf>
    <xf numFmtId="0" fontId="23" fillId="3" borderId="11" xfId="0" applyFont="1" applyFill="1" applyBorder="1" applyAlignment="1">
      <alignment horizontal="center" vertical="center" wrapText="1"/>
    </xf>
    <xf numFmtId="0" fontId="5" fillId="0" borderId="13" xfId="0" applyFont="1" applyBorder="1" applyAlignment="1">
      <alignment vertical="center"/>
    </xf>
    <xf numFmtId="182" fontId="8" fillId="2" borderId="11" xfId="0" applyNumberFormat="1" applyFont="1" applyFill="1" applyBorder="1" applyAlignment="1" applyProtection="1">
      <alignment horizontal="center" vertical="center"/>
      <protection locked="0"/>
    </xf>
    <xf numFmtId="182" fontId="0" fillId="2" borderId="13" xfId="0" applyNumberFormat="1" applyFill="1" applyBorder="1" applyAlignment="1" applyProtection="1">
      <alignment horizontal="center" vertical="center"/>
      <protection locked="0"/>
    </xf>
    <xf numFmtId="181" fontId="8" fillId="0" borderId="11" xfId="0" applyNumberFormat="1" applyFont="1" applyBorder="1" applyAlignment="1" applyProtection="1">
      <alignment horizontal="center" vertical="center"/>
      <protection locked="0"/>
    </xf>
    <xf numFmtId="181" fontId="0" fillId="0" borderId="13" xfId="0" applyNumberFormat="1" applyBorder="1" applyAlignment="1" applyProtection="1">
      <alignment horizontal="center" vertical="center"/>
      <protection locked="0"/>
    </xf>
    <xf numFmtId="0" fontId="8" fillId="4" borderId="28" xfId="0" quotePrefix="1" applyFont="1" applyFill="1" applyBorder="1" applyAlignment="1">
      <alignment horizontal="center" vertical="center"/>
    </xf>
    <xf numFmtId="0" fontId="0" fillId="4" borderId="23" xfId="0" applyFill="1" applyBorder="1" applyAlignment="1">
      <alignment horizontal="center" vertical="center"/>
    </xf>
    <xf numFmtId="41" fontId="8" fillId="0" borderId="14" xfId="0" applyNumberFormat="1" applyFont="1" applyBorder="1" applyAlignment="1" applyProtection="1">
      <alignment vertical="center"/>
      <protection locked="0"/>
    </xf>
    <xf numFmtId="41" fontId="0" fillId="0" borderId="16" xfId="0" applyNumberFormat="1" applyBorder="1" applyAlignment="1" applyProtection="1">
      <alignment vertical="center"/>
      <protection locked="0"/>
    </xf>
    <xf numFmtId="41" fontId="8" fillId="2" borderId="14" xfId="0" applyNumberFormat="1" applyFont="1" applyFill="1" applyBorder="1" applyAlignment="1">
      <alignment vertical="center"/>
    </xf>
    <xf numFmtId="41" fontId="0" fillId="2" borderId="16" xfId="0" applyNumberFormat="1" applyFill="1" applyBorder="1" applyAlignment="1">
      <alignment vertical="center"/>
    </xf>
    <xf numFmtId="0" fontId="8" fillId="3" borderId="11"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3" xfId="0" applyFont="1" applyFill="1" applyBorder="1" applyAlignment="1">
      <alignment horizontal="center" vertical="center"/>
    </xf>
    <xf numFmtId="176" fontId="8" fillId="2" borderId="12" xfId="0" applyNumberFormat="1" applyFont="1" applyFill="1" applyBorder="1" applyAlignment="1">
      <alignment vertical="center"/>
    </xf>
    <xf numFmtId="176" fontId="7" fillId="2" borderId="12" xfId="0" applyNumberFormat="1" applyFont="1" applyFill="1" applyBorder="1" applyAlignment="1">
      <alignment vertical="center"/>
    </xf>
    <xf numFmtId="176" fontId="7" fillId="2" borderId="13" xfId="0" applyNumberFormat="1" applyFont="1" applyFill="1" applyBorder="1" applyAlignment="1">
      <alignment vertical="center"/>
    </xf>
    <xf numFmtId="41" fontId="8" fillId="0" borderId="11" xfId="0" applyNumberFormat="1" applyFont="1" applyBorder="1" applyAlignment="1" applyProtection="1">
      <alignment horizontal="center" vertical="center"/>
      <protection locked="0"/>
    </xf>
    <xf numFmtId="41" fontId="0" fillId="0" borderId="13" xfId="0" applyNumberFormat="1" applyBorder="1" applyAlignment="1" applyProtection="1">
      <alignment horizontal="center" vertical="center"/>
      <protection locked="0"/>
    </xf>
    <xf numFmtId="0" fontId="8" fillId="3" borderId="22" xfId="0" applyFont="1" applyFill="1" applyBorder="1" applyAlignment="1">
      <alignment horizontal="center" vertical="center"/>
    </xf>
    <xf numFmtId="0" fontId="0" fillId="3" borderId="28" xfId="0" applyFill="1" applyBorder="1" applyAlignment="1">
      <alignment horizontal="center" vertical="center"/>
    </xf>
    <xf numFmtId="41" fontId="8" fillId="0" borderId="15" xfId="0" applyNumberFormat="1" applyFont="1" applyBorder="1" applyAlignment="1" applyProtection="1">
      <alignment vertical="center"/>
      <protection locked="0"/>
    </xf>
    <xf numFmtId="41" fontId="8" fillId="2" borderId="15" xfId="0" applyNumberFormat="1" applyFont="1" applyFill="1" applyBorder="1" applyAlignment="1">
      <alignment vertical="center"/>
    </xf>
    <xf numFmtId="41" fontId="8" fillId="2" borderId="16" xfId="0" applyNumberFormat="1" applyFont="1" applyFill="1" applyBorder="1" applyAlignment="1">
      <alignment vertical="center"/>
    </xf>
    <xf numFmtId="0" fontId="0" fillId="0" borderId="0" xfId="0" applyAlignment="1">
      <alignment vertical="center"/>
    </xf>
    <xf numFmtId="0" fontId="9" fillId="0" borderId="0" xfId="0" applyFont="1" applyAlignment="1">
      <alignment vertical="center"/>
    </xf>
    <xf numFmtId="0" fontId="32" fillId="0" borderId="19" xfId="0" applyFont="1" applyBorder="1" applyAlignment="1">
      <alignment vertical="center"/>
    </xf>
    <xf numFmtId="0" fontId="5" fillId="0" borderId="19" xfId="0" applyFont="1" applyBorder="1" applyAlignment="1">
      <alignment vertical="center"/>
    </xf>
    <xf numFmtId="0" fontId="8" fillId="3" borderId="1" xfId="0" applyFont="1" applyFill="1" applyBorder="1" applyAlignment="1">
      <alignment horizontal="center" vertical="center"/>
    </xf>
    <xf numFmtId="0" fontId="8" fillId="3" borderId="17" xfId="0" applyFont="1" applyFill="1" applyBorder="1" applyAlignment="1">
      <alignment horizontal="center" vertical="center"/>
    </xf>
    <xf numFmtId="0" fontId="11" fillId="3" borderId="1" xfId="0" applyFont="1" applyFill="1" applyBorder="1" applyAlignment="1">
      <alignment horizontal="center" vertical="center" wrapText="1"/>
    </xf>
    <xf numFmtId="0" fontId="11" fillId="3" borderId="1" xfId="0" applyFont="1" applyFill="1" applyBorder="1" applyAlignment="1">
      <alignment vertical="center"/>
    </xf>
    <xf numFmtId="0" fontId="11" fillId="3" borderId="17" xfId="0" applyFont="1" applyFill="1" applyBorder="1" applyAlignment="1">
      <alignment vertical="center"/>
    </xf>
    <xf numFmtId="0" fontId="11" fillId="3" borderId="1" xfId="0" applyFont="1" applyFill="1" applyBorder="1" applyAlignment="1">
      <alignment horizontal="center" vertical="center"/>
    </xf>
    <xf numFmtId="0" fontId="28" fillId="3" borderId="17" xfId="0" applyFont="1" applyFill="1" applyBorder="1" applyAlignment="1">
      <alignment horizontal="center" vertical="center"/>
    </xf>
    <xf numFmtId="0" fontId="5" fillId="3" borderId="21" xfId="0" applyFont="1" applyFill="1" applyBorder="1" applyAlignment="1">
      <alignment vertical="center"/>
    </xf>
    <xf numFmtId="0" fontId="11" fillId="3" borderId="14"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16" xfId="0" applyFont="1" applyFill="1" applyBorder="1" applyAlignment="1">
      <alignment horizontal="center" vertical="center"/>
    </xf>
    <xf numFmtId="0" fontId="8" fillId="0" borderId="3" xfId="0" applyFont="1"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8" fillId="0" borderId="11" xfId="2" applyNumberFormat="1" applyFont="1" applyFill="1" applyBorder="1" applyAlignment="1" applyProtection="1">
      <alignment horizontal="center" vertical="center"/>
      <protection locked="0"/>
    </xf>
    <xf numFmtId="0" fontId="0" fillId="0" borderId="5" xfId="2" applyNumberFormat="1" applyFont="1" applyFill="1" applyBorder="1" applyAlignment="1" applyProtection="1">
      <alignment horizontal="center" vertical="center"/>
      <protection locked="0"/>
    </xf>
    <xf numFmtId="0" fontId="0" fillId="0" borderId="13" xfId="2" applyNumberFormat="1" applyFont="1" applyFill="1"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8" fillId="3" borderId="2" xfId="0" applyFont="1" applyFill="1" applyBorder="1" applyAlignment="1">
      <alignment horizontal="left" vertical="center" wrapText="1" indent="1"/>
    </xf>
    <xf numFmtId="0" fontId="0" fillId="0" borderId="2" xfId="0" applyBorder="1" applyAlignment="1">
      <alignment horizontal="left" vertical="center" indent="1"/>
    </xf>
    <xf numFmtId="0" fontId="0" fillId="0" borderId="2" xfId="0" applyBorder="1" applyAlignment="1" applyProtection="1">
      <alignment horizontal="left" vertical="top" wrapText="1"/>
      <protection locked="0"/>
    </xf>
    <xf numFmtId="0" fontId="8" fillId="2" borderId="11" xfId="2" applyNumberFormat="1" applyFont="1" applyFill="1" applyBorder="1" applyAlignment="1" applyProtection="1">
      <alignment horizontal="center" vertical="center"/>
    </xf>
    <xf numFmtId="0" fontId="0" fillId="2" borderId="5" xfId="2" applyNumberFormat="1" applyFont="1" applyFill="1" applyBorder="1" applyAlignment="1" applyProtection="1">
      <alignment horizontal="center" vertical="center"/>
    </xf>
    <xf numFmtId="0" fontId="0" fillId="2" borderId="13" xfId="2" applyNumberFormat="1" applyFont="1" applyFill="1" applyBorder="1" applyAlignment="1" applyProtection="1">
      <alignment horizontal="center" vertical="center"/>
    </xf>
    <xf numFmtId="0" fontId="0" fillId="2" borderId="2" xfId="0" applyFill="1" applyBorder="1" applyAlignment="1">
      <alignment horizontal="left" vertical="center"/>
    </xf>
    <xf numFmtId="0" fontId="0" fillId="2" borderId="2" xfId="0" applyFill="1" applyBorder="1" applyAlignment="1">
      <alignment horizontal="left" vertical="top" wrapText="1"/>
    </xf>
  </cellXfs>
  <cellStyles count="30">
    <cellStyle name="Excel Built-in Comma [0]" xfId="1" xr:uid="{358DC8C6-48A3-4595-BB4B-A7BDEE9936DB}"/>
    <cellStyle name="Excel Built-in Comma [0] 2" xfId="23" xr:uid="{171E96B8-2E23-499F-943B-CBBC87570D2C}"/>
    <cellStyle name="Normal 2" xfId="28" xr:uid="{40BBD195-FFD3-4A56-BC10-CE7422C61128}"/>
    <cellStyle name="Normal 2 2" xfId="29" xr:uid="{3D5FFCCB-5A14-4CD4-A1F5-7869A56CD697}"/>
    <cellStyle name="パーセント" xfId="3" builtinId="5"/>
    <cellStyle name="ハイパーリンク 2" xfId="12" xr:uid="{6B852334-9C6D-4293-98A0-7BEDA438553A}"/>
    <cellStyle name="ハイパーリンク 3" xfId="22" xr:uid="{F17AAB59-2C9F-4EEC-A923-C013A8771C8F}"/>
    <cellStyle name="ハイパーリンク 4" xfId="25" xr:uid="{0C6E9000-E562-47B0-BBC0-5F41DFE282AA}"/>
    <cellStyle name="桁区切り" xfId="2" builtinId="6"/>
    <cellStyle name="桁区切り 2" xfId="9" xr:uid="{572094D9-12CF-4A9C-9EE0-111D12EA1BE0}"/>
    <cellStyle name="桁区切り 2 2" xfId="26" xr:uid="{564478F5-DEE9-410D-9914-6CD4E9235F0C}"/>
    <cellStyle name="桁区切り 2 2 3" xfId="14" xr:uid="{3D2C7AA7-0D9B-408D-B903-224B742C2CA6}"/>
    <cellStyle name="桁区切り 2 4" xfId="16" xr:uid="{02EFEA35-D5EB-468E-80C2-EAD91ED6793D}"/>
    <cellStyle name="桁区切り 3" xfId="27" xr:uid="{A32F2A7E-5E9A-40A0-8535-E53A5E38B7A8}"/>
    <cellStyle name="桁区切り 5" xfId="11" xr:uid="{7BEF09DA-5F5A-4E2C-87E1-1F4D4CB19305}"/>
    <cellStyle name="標準" xfId="0" builtinId="0"/>
    <cellStyle name="標準 2" xfId="7" xr:uid="{1C7C8AA9-D6E3-4791-B125-06879D143526}"/>
    <cellStyle name="標準 2 2" xfId="17" xr:uid="{E7FA1047-DC29-4C80-8512-A97556B2FA06}"/>
    <cellStyle name="標準 2 2 2" xfId="21" xr:uid="{E2008DD6-E36B-42F9-BCE9-7CB00A6A3752}"/>
    <cellStyle name="標準 2 2 6" xfId="13" xr:uid="{2B205A6D-5576-4DAA-A057-EC629E50477C}"/>
    <cellStyle name="標準 2 3" xfId="19" xr:uid="{22E0968B-DF97-4E7F-AE21-04651C1DE63B}"/>
    <cellStyle name="標準 2 7" xfId="15" xr:uid="{79959407-4A92-4786-9D9B-BBAE625E1C63}"/>
    <cellStyle name="標準 3" xfId="6" xr:uid="{7E6D1C23-5E05-4C7A-B0DA-C7E6FFD7F547}"/>
    <cellStyle name="標準 3 2" xfId="8" xr:uid="{AEC28024-BEF7-4DE7-88D7-7D6F3A6DD897}"/>
    <cellStyle name="標準 3 8" xfId="10" xr:uid="{F0322D39-6FE9-42B1-9018-D86F18A7D346}"/>
    <cellStyle name="標準 4" xfId="18" xr:uid="{D7D3ECCF-4F52-42F1-BC92-B3B6A094EB80}"/>
    <cellStyle name="標準 4 2" xfId="4" xr:uid="{77A70F07-6F13-4489-847B-049BFBF16578}"/>
    <cellStyle name="標準 5" xfId="20" xr:uid="{18FC9566-92A5-467F-A855-12FF3E8CDF53}"/>
    <cellStyle name="標準 5 2" xfId="5" xr:uid="{18BFF219-8AB3-4851-AF48-8FE64F3F91BB}"/>
    <cellStyle name="標準 6" xfId="24" xr:uid="{5EF6731D-40BA-4BCB-ACBA-952AD56CE65F}"/>
  </cellStyles>
  <dxfs count="117">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solid">
          <fgColor rgb="FFFFFFCC"/>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FFCC"/>
      <color rgb="FF99FFCC"/>
      <color rgb="FF0097A9"/>
      <color rgb="FF046A38"/>
      <color rgb="FF046AE5"/>
      <color rgb="FF62B5E5"/>
      <color rgb="FF012169"/>
      <color rgb="FFCDFFE6"/>
      <color rgb="FF66FFFF"/>
      <color rgb="FFFFFF0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78441</xdr:colOff>
      <xdr:row>140</xdr:row>
      <xdr:rowOff>276944</xdr:rowOff>
    </xdr:from>
    <xdr:to>
      <xdr:col>8</xdr:col>
      <xdr:colOff>956735</xdr:colOff>
      <xdr:row>150</xdr:row>
      <xdr:rowOff>13606</xdr:rowOff>
    </xdr:to>
    <xdr:sp macro="" textlink="">
      <xdr:nvSpPr>
        <xdr:cNvPr id="163" name="正方形/長方形 1">
          <a:extLst>
            <a:ext uri="{FF2B5EF4-FFF2-40B4-BE49-F238E27FC236}">
              <a16:creationId xmlns:a16="http://schemas.microsoft.com/office/drawing/2014/main" id="{DDACC627-CA38-43EF-A080-0BCEC215BE9B}"/>
            </a:ext>
          </a:extLst>
        </xdr:cNvPr>
        <xdr:cNvSpPr/>
      </xdr:nvSpPr>
      <xdr:spPr>
        <a:xfrm>
          <a:off x="7331048" y="43697337"/>
          <a:ext cx="5640794" cy="286630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⑬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78441</xdr:colOff>
      <xdr:row>129</xdr:row>
      <xdr:rowOff>301512</xdr:rowOff>
    </xdr:from>
    <xdr:to>
      <xdr:col>8</xdr:col>
      <xdr:colOff>956735</xdr:colOff>
      <xdr:row>133</xdr:row>
      <xdr:rowOff>68035</xdr:rowOff>
    </xdr:to>
    <xdr:sp macro="" textlink="">
      <xdr:nvSpPr>
        <xdr:cNvPr id="172" name="正方形/長方形 63">
          <a:extLst>
            <a:ext uri="{FF2B5EF4-FFF2-40B4-BE49-F238E27FC236}">
              <a16:creationId xmlns:a16="http://schemas.microsoft.com/office/drawing/2014/main" id="{1AFC87D8-92F2-4874-94B1-DBDBD3CBA8DF}"/>
            </a:ext>
          </a:extLst>
        </xdr:cNvPr>
        <xdr:cNvSpPr/>
      </xdr:nvSpPr>
      <xdr:spPr>
        <a:xfrm>
          <a:off x="7331048" y="40279298"/>
          <a:ext cx="5640794" cy="101838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en-US" altLang="ja-JP" sz="1100" b="0">
              <a:solidFill>
                <a:srgbClr val="FF0000"/>
              </a:solidFill>
            </a:rPr>
            <a:t>※</a:t>
          </a:r>
          <a:r>
            <a:rPr kumimoji="1" lang="ja-JP" altLang="en-US" sz="1100" b="0">
              <a:solidFill>
                <a:srgbClr val="FF0000"/>
              </a:solidFill>
            </a:rPr>
            <a:t>基準年度について：補助事業期間の終了日を含む事業年度の情報を記載してください。</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78440</xdr:colOff>
      <xdr:row>105</xdr:row>
      <xdr:rowOff>2399</xdr:rowOff>
    </xdr:from>
    <xdr:to>
      <xdr:col>8</xdr:col>
      <xdr:colOff>956734</xdr:colOff>
      <xdr:row>112</xdr:row>
      <xdr:rowOff>67235</xdr:rowOff>
    </xdr:to>
    <xdr:sp macro="" textlink="">
      <xdr:nvSpPr>
        <xdr:cNvPr id="3" name="正方形/長方形 2">
          <a:extLst>
            <a:ext uri="{FF2B5EF4-FFF2-40B4-BE49-F238E27FC236}">
              <a16:creationId xmlns:a16="http://schemas.microsoft.com/office/drawing/2014/main" id="{BF7C22EB-DAF1-437C-BA63-04D89E401BE1}"/>
            </a:ext>
          </a:extLst>
        </xdr:cNvPr>
        <xdr:cNvSpPr/>
      </xdr:nvSpPr>
      <xdr:spPr>
        <a:xfrm>
          <a:off x="7810499" y="32566693"/>
          <a:ext cx="5652000" cy="226118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78440</xdr:colOff>
      <xdr:row>122</xdr:row>
      <xdr:rowOff>7199</xdr:rowOff>
    </xdr:from>
    <xdr:to>
      <xdr:col>8</xdr:col>
      <xdr:colOff>956734</xdr:colOff>
      <xdr:row>128</xdr:row>
      <xdr:rowOff>103253</xdr:rowOff>
    </xdr:to>
    <xdr:sp macro="" textlink="">
      <xdr:nvSpPr>
        <xdr:cNvPr id="4" name="正方形/長方形 3">
          <a:extLst>
            <a:ext uri="{FF2B5EF4-FFF2-40B4-BE49-F238E27FC236}">
              <a16:creationId xmlns:a16="http://schemas.microsoft.com/office/drawing/2014/main" id="{828C900B-6979-4EF5-8DA0-1697E678FE08}"/>
            </a:ext>
          </a:extLst>
        </xdr:cNvPr>
        <xdr:cNvSpPr/>
      </xdr:nvSpPr>
      <xdr:spPr>
        <a:xfrm>
          <a:off x="7810499" y="37905493"/>
          <a:ext cx="5652000" cy="197864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78440</xdr:colOff>
      <xdr:row>94</xdr:row>
      <xdr:rowOff>285753</xdr:rowOff>
    </xdr:from>
    <xdr:to>
      <xdr:col>8</xdr:col>
      <xdr:colOff>956734</xdr:colOff>
      <xdr:row>100</xdr:row>
      <xdr:rowOff>224118</xdr:rowOff>
    </xdr:to>
    <xdr:sp macro="" textlink="">
      <xdr:nvSpPr>
        <xdr:cNvPr id="5" name="正方形/長方形 4">
          <a:extLst>
            <a:ext uri="{FF2B5EF4-FFF2-40B4-BE49-F238E27FC236}">
              <a16:creationId xmlns:a16="http://schemas.microsoft.com/office/drawing/2014/main" id="{5E0850A0-4DBA-4722-ACFF-31D2CCBAC5EA}"/>
            </a:ext>
          </a:extLst>
        </xdr:cNvPr>
        <xdr:cNvSpPr/>
      </xdr:nvSpPr>
      <xdr:spPr>
        <a:xfrm>
          <a:off x="7810499" y="29398635"/>
          <a:ext cx="5652000" cy="182095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給与支給総額について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xdr:txBody>
    </xdr:sp>
    <xdr:clientData/>
  </xdr:twoCellAnchor>
  <xdr:twoCellAnchor>
    <xdr:from>
      <xdr:col>4</xdr:col>
      <xdr:colOff>78441</xdr:colOff>
      <xdr:row>135</xdr:row>
      <xdr:rowOff>81642</xdr:rowOff>
    </xdr:from>
    <xdr:to>
      <xdr:col>8</xdr:col>
      <xdr:colOff>956735</xdr:colOff>
      <xdr:row>140</xdr:row>
      <xdr:rowOff>231320</xdr:rowOff>
    </xdr:to>
    <xdr:sp macro="" textlink="">
      <xdr:nvSpPr>
        <xdr:cNvPr id="149" name="正方形/長方形 7">
          <a:extLst>
            <a:ext uri="{FF2B5EF4-FFF2-40B4-BE49-F238E27FC236}">
              <a16:creationId xmlns:a16="http://schemas.microsoft.com/office/drawing/2014/main" id="{977F5046-ABA5-19D1-BCCD-3C42919D293F}"/>
            </a:ext>
          </a:extLst>
        </xdr:cNvPr>
        <xdr:cNvSpPr/>
      </xdr:nvSpPr>
      <xdr:spPr>
        <a:xfrm>
          <a:off x="7331048" y="41937213"/>
          <a:ext cx="5640794" cy="17145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・売上債権（売掛金・受取手形・未収入金）：商品を販売したが、まだ入金されていない金額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・仕入債務（買掛金・支払手形・未払金）：仕入れをしたが、まだ支払いをしていない金額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6</xdr:col>
      <xdr:colOff>75239</xdr:colOff>
      <xdr:row>159</xdr:row>
      <xdr:rowOff>40822</xdr:rowOff>
    </xdr:from>
    <xdr:to>
      <xdr:col>8</xdr:col>
      <xdr:colOff>1020536</xdr:colOff>
      <xdr:row>163</xdr:row>
      <xdr:rowOff>263365</xdr:rowOff>
    </xdr:to>
    <xdr:sp macro="" textlink="">
      <xdr:nvSpPr>
        <xdr:cNvPr id="154" name="正方形/長方形 9">
          <a:extLst>
            <a:ext uri="{FF2B5EF4-FFF2-40B4-BE49-F238E27FC236}">
              <a16:creationId xmlns:a16="http://schemas.microsoft.com/office/drawing/2014/main" id="{5F4BF170-752D-46ED-8295-A5F6D0641B04}"/>
            </a:ext>
          </a:extLst>
        </xdr:cNvPr>
        <xdr:cNvSpPr/>
      </xdr:nvSpPr>
      <xdr:spPr>
        <a:xfrm>
          <a:off x="9709096" y="49407536"/>
          <a:ext cx="3326547" cy="14744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 </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6</xdr:col>
      <xdr:colOff>75239</xdr:colOff>
      <xdr:row>189</xdr:row>
      <xdr:rowOff>8016</xdr:rowOff>
    </xdr:from>
    <xdr:to>
      <xdr:col>8</xdr:col>
      <xdr:colOff>964386</xdr:colOff>
      <xdr:row>197</xdr:row>
      <xdr:rowOff>13607</xdr:rowOff>
    </xdr:to>
    <xdr:sp macro="" textlink="">
      <xdr:nvSpPr>
        <xdr:cNvPr id="11" name="正方形/長方形 10">
          <a:extLst>
            <a:ext uri="{FF2B5EF4-FFF2-40B4-BE49-F238E27FC236}">
              <a16:creationId xmlns:a16="http://schemas.microsoft.com/office/drawing/2014/main" id="{6535B4DE-CD47-FAD4-1C3D-C105AF9A366B}"/>
            </a:ext>
          </a:extLst>
        </xdr:cNvPr>
        <xdr:cNvSpPr/>
      </xdr:nvSpPr>
      <xdr:spPr>
        <a:xfrm>
          <a:off x="9709096" y="58722837"/>
          <a:ext cx="3270397" cy="250930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9</a:t>
          </a:r>
          <a:r>
            <a:rPr kumimoji="1" lang="ja-JP" altLang="en-US" sz="1100" b="1">
              <a:solidFill>
                <a:schemeClr val="tx1"/>
              </a:solidFill>
            </a:rPr>
            <a:t>次）</a:t>
          </a:r>
          <a:endParaRPr kumimoji="1" lang="en-US" altLang="ja-JP" sz="1050" b="0">
            <a:solidFill>
              <a:schemeClr val="tx1"/>
            </a:solidFill>
          </a:endParaRPr>
        </a:p>
        <a:p>
          <a:pPr algn="l"/>
          <a:r>
            <a:rPr kumimoji="1" lang="ja-JP" altLang="en-US" sz="1050" b="0" u="sng">
              <a:solidFill>
                <a:schemeClr val="tx1"/>
              </a:solidFill>
            </a:rPr>
            <a:t>事業化状況報告時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事業化状況報告時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補助上限額引き上げ要件</a:t>
          </a:r>
          <a:r>
            <a:rPr kumimoji="1" lang="en-US" altLang="ja-JP" sz="1050" b="0">
              <a:solidFill>
                <a:schemeClr val="tx1"/>
              </a:solidFill>
            </a:rPr>
            <a:t>/</a:t>
          </a:r>
          <a:r>
            <a:rPr kumimoji="1" lang="ja-JP" altLang="en-US" sz="1050" b="0">
              <a:solidFill>
                <a:schemeClr val="tx1"/>
              </a:solidFill>
            </a:rPr>
            <a:t>加点要件を併用申請している場合、補助上限額引き上げ要件に記入した内容と同様の内容を左記に記入してください。</a:t>
          </a:r>
        </a:p>
      </xdr:txBody>
    </xdr:sp>
    <xdr:clientData/>
  </xdr:twoCellAnchor>
  <xdr:twoCellAnchor>
    <xdr:from>
      <xdr:col>6</xdr:col>
      <xdr:colOff>75239</xdr:colOff>
      <xdr:row>173</xdr:row>
      <xdr:rowOff>8018</xdr:rowOff>
    </xdr:from>
    <xdr:to>
      <xdr:col>8</xdr:col>
      <xdr:colOff>964386</xdr:colOff>
      <xdr:row>181</xdr:row>
      <xdr:rowOff>13607</xdr:rowOff>
    </xdr:to>
    <xdr:sp macro="" textlink="">
      <xdr:nvSpPr>
        <xdr:cNvPr id="132" name="正方形/長方形 12">
          <a:extLst>
            <a:ext uri="{FF2B5EF4-FFF2-40B4-BE49-F238E27FC236}">
              <a16:creationId xmlns:a16="http://schemas.microsoft.com/office/drawing/2014/main" id="{A6682D00-C1A2-4723-8006-8B870B77FB08}"/>
            </a:ext>
          </a:extLst>
        </xdr:cNvPr>
        <xdr:cNvSpPr/>
      </xdr:nvSpPr>
      <xdr:spPr>
        <a:xfrm>
          <a:off x="9709096" y="53729018"/>
          <a:ext cx="3270397" cy="249569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8</a:t>
          </a:r>
          <a:r>
            <a:rPr kumimoji="1" lang="ja-JP" altLang="en-US" sz="1100" b="1">
              <a:solidFill>
                <a:schemeClr val="tx1"/>
              </a:solidFill>
            </a:rPr>
            <a:t>次）</a:t>
          </a:r>
          <a:endParaRPr kumimoji="1" lang="en-US" altLang="ja-JP" sz="1050" b="0">
            <a:solidFill>
              <a:schemeClr val="tx1"/>
            </a:solidFill>
          </a:endParaRPr>
        </a:p>
        <a:p>
          <a:pPr algn="l"/>
          <a:r>
            <a:rPr kumimoji="1" lang="ja-JP" altLang="en-US" sz="1050" b="0" u="sng">
              <a:solidFill>
                <a:schemeClr val="tx1"/>
              </a:solidFill>
            </a:rPr>
            <a:t>補助事業期間終了時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補助事業期間終了時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補助上限額引き上げ要件</a:t>
          </a:r>
          <a:r>
            <a:rPr kumimoji="1" lang="en-US" altLang="ja-JP" sz="1050" b="0">
              <a:solidFill>
                <a:schemeClr val="tx1"/>
              </a:solidFill>
            </a:rPr>
            <a:t>/</a:t>
          </a:r>
          <a:r>
            <a:rPr kumimoji="1" lang="ja-JP" altLang="en-US" sz="1050" b="0">
              <a:solidFill>
                <a:schemeClr val="tx1"/>
              </a:solidFill>
            </a:rPr>
            <a:t>加点要件を併用申請している場合、補助上限額引き上げ要件に記入した内容と同様の内容を左記に記入してください。</a:t>
          </a:r>
        </a:p>
      </xdr:txBody>
    </xdr:sp>
    <xdr:clientData/>
  </xdr:twoCellAnchor>
  <xdr:twoCellAnchor>
    <xdr:from>
      <xdr:col>4</xdr:col>
      <xdr:colOff>78441</xdr:colOff>
      <xdr:row>133</xdr:row>
      <xdr:rowOff>112329</xdr:rowOff>
    </xdr:from>
    <xdr:to>
      <xdr:col>8</xdr:col>
      <xdr:colOff>956735</xdr:colOff>
      <xdr:row>135</xdr:row>
      <xdr:rowOff>40823</xdr:rowOff>
    </xdr:to>
    <xdr:sp macro="" textlink="">
      <xdr:nvSpPr>
        <xdr:cNvPr id="158" name="正方形/長方形 7">
          <a:extLst>
            <a:ext uri="{FF2B5EF4-FFF2-40B4-BE49-F238E27FC236}">
              <a16:creationId xmlns:a16="http://schemas.microsoft.com/office/drawing/2014/main" id="{1FADD74C-9EDB-6878-187F-4051FD973DB2}"/>
            </a:ext>
          </a:extLst>
        </xdr:cNvPr>
        <xdr:cNvSpPr/>
      </xdr:nvSpPr>
      <xdr:spPr>
        <a:xfrm>
          <a:off x="7331048" y="41341972"/>
          <a:ext cx="5640794" cy="55442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3</xdr:col>
      <xdr:colOff>1713707</xdr:colOff>
      <xdr:row>4</xdr:row>
      <xdr:rowOff>26276</xdr:rowOff>
    </xdr:from>
    <xdr:to>
      <xdr:col>3</xdr:col>
      <xdr:colOff>2325707</xdr:colOff>
      <xdr:row>4</xdr:row>
      <xdr:rowOff>278276</xdr:rowOff>
    </xdr:to>
    <xdr:sp macro="" textlink="">
      <xdr:nvSpPr>
        <xdr:cNvPr id="139" name="正方形/長方形 172">
          <a:extLst>
            <a:ext uri="{FF2B5EF4-FFF2-40B4-BE49-F238E27FC236}">
              <a16:creationId xmlns:a16="http://schemas.microsoft.com/office/drawing/2014/main" id="{46ECEFFC-CD6B-4C59-DCE7-38EFB058B239}"/>
            </a:ext>
          </a:extLst>
        </xdr:cNvPr>
        <xdr:cNvSpPr/>
      </xdr:nvSpPr>
      <xdr:spPr>
        <a:xfrm>
          <a:off x="6609557" y="1283576"/>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1080730</xdr:colOff>
      <xdr:row>4</xdr:row>
      <xdr:rowOff>26276</xdr:rowOff>
    </xdr:from>
    <xdr:to>
      <xdr:col>5</xdr:col>
      <xdr:colOff>1692730</xdr:colOff>
      <xdr:row>4</xdr:row>
      <xdr:rowOff>278276</xdr:rowOff>
    </xdr:to>
    <xdr:sp macro="" textlink="">
      <xdr:nvSpPr>
        <xdr:cNvPr id="138" name="正方形/長方形 173">
          <a:extLst>
            <a:ext uri="{FF2B5EF4-FFF2-40B4-BE49-F238E27FC236}">
              <a16:creationId xmlns:a16="http://schemas.microsoft.com/office/drawing/2014/main" id="{1B94176A-EFD2-4B71-8F59-EE7CF11F2EAB}"/>
            </a:ext>
          </a:extLst>
        </xdr:cNvPr>
        <xdr:cNvSpPr/>
      </xdr:nvSpPr>
      <xdr:spPr>
        <a:xfrm>
          <a:off x="8967430" y="1283576"/>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652460</xdr:colOff>
      <xdr:row>0</xdr:row>
      <xdr:rowOff>33617</xdr:rowOff>
    </xdr:from>
    <xdr:to>
      <xdr:col>6</xdr:col>
      <xdr:colOff>17960</xdr:colOff>
      <xdr:row>0</xdr:row>
      <xdr:rowOff>302559</xdr:rowOff>
    </xdr:to>
    <xdr:sp macro="" textlink="">
      <xdr:nvSpPr>
        <xdr:cNvPr id="145" name="正方形/長方形 175">
          <a:extLst>
            <a:ext uri="{FF2B5EF4-FFF2-40B4-BE49-F238E27FC236}">
              <a16:creationId xmlns:a16="http://schemas.microsoft.com/office/drawing/2014/main" id="{F359E4C1-59A9-4EFA-8969-A0E417B8381F}"/>
            </a:ext>
          </a:extLst>
        </xdr:cNvPr>
        <xdr:cNvSpPr/>
      </xdr:nvSpPr>
      <xdr:spPr>
        <a:xfrm>
          <a:off x="8539160" y="33617"/>
          <a:ext cx="13467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1</a:t>
          </a:r>
          <a:r>
            <a:rPr kumimoji="1" lang="ja-JP" altLang="en-US" sz="1400" b="1" kern="1200">
              <a:solidFill>
                <a:sysClr val="windowText" lastClr="000000"/>
              </a:solidFill>
            </a:rPr>
            <a:t>回目用</a:t>
          </a:r>
        </a:p>
      </xdr:txBody>
    </xdr:sp>
    <xdr:clientData/>
  </xdr:twoCellAnchor>
  <xdr:twoCellAnchor>
    <xdr:from>
      <xdr:col>3</xdr:col>
      <xdr:colOff>181306</xdr:colOff>
      <xdr:row>4</xdr:row>
      <xdr:rowOff>26276</xdr:rowOff>
    </xdr:from>
    <xdr:to>
      <xdr:col>3</xdr:col>
      <xdr:colOff>1804107</xdr:colOff>
      <xdr:row>4</xdr:row>
      <xdr:rowOff>278276</xdr:rowOff>
    </xdr:to>
    <xdr:sp macro="" textlink="">
      <xdr:nvSpPr>
        <xdr:cNvPr id="140" name="正方形/長方形 172">
          <a:extLst>
            <a:ext uri="{FF2B5EF4-FFF2-40B4-BE49-F238E27FC236}">
              <a16:creationId xmlns:a16="http://schemas.microsoft.com/office/drawing/2014/main" id="{40CA90C4-39A9-2139-1148-CDD9440B2FF5}"/>
            </a:ext>
          </a:extLst>
        </xdr:cNvPr>
        <xdr:cNvSpPr/>
      </xdr:nvSpPr>
      <xdr:spPr>
        <a:xfrm>
          <a:off x="5077156" y="1283576"/>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2282407</xdr:colOff>
      <xdr:row>4</xdr:row>
      <xdr:rowOff>26276</xdr:rowOff>
    </xdr:from>
    <xdr:to>
      <xdr:col>5</xdr:col>
      <xdr:colOff>1162437</xdr:colOff>
      <xdr:row>4</xdr:row>
      <xdr:rowOff>278276</xdr:rowOff>
    </xdr:to>
    <xdr:sp macro="" textlink="">
      <xdr:nvSpPr>
        <xdr:cNvPr id="137" name="正方形/長方形 172">
          <a:extLst>
            <a:ext uri="{FF2B5EF4-FFF2-40B4-BE49-F238E27FC236}">
              <a16:creationId xmlns:a16="http://schemas.microsoft.com/office/drawing/2014/main" id="{433DE54C-3B5A-74E4-62ED-EF25280FEFEE}"/>
            </a:ext>
          </a:extLst>
        </xdr:cNvPr>
        <xdr:cNvSpPr/>
      </xdr:nvSpPr>
      <xdr:spPr>
        <a:xfrm>
          <a:off x="7178257" y="1283576"/>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78440</xdr:colOff>
      <xdr:row>105</xdr:row>
      <xdr:rowOff>2399</xdr:rowOff>
    </xdr:from>
    <xdr:to>
      <xdr:col>8</xdr:col>
      <xdr:colOff>956734</xdr:colOff>
      <xdr:row>112</xdr:row>
      <xdr:rowOff>67235</xdr:rowOff>
    </xdr:to>
    <xdr:sp macro="" textlink="">
      <xdr:nvSpPr>
        <xdr:cNvPr id="4" name="正方形/長方形 3">
          <a:extLst>
            <a:ext uri="{FF2B5EF4-FFF2-40B4-BE49-F238E27FC236}">
              <a16:creationId xmlns:a16="http://schemas.microsoft.com/office/drawing/2014/main" id="{88FDB11E-3879-496B-A85E-AD0980BB31EE}"/>
            </a:ext>
          </a:extLst>
        </xdr:cNvPr>
        <xdr:cNvSpPr/>
      </xdr:nvSpPr>
      <xdr:spPr>
        <a:xfrm>
          <a:off x="7307915" y="32625524"/>
          <a:ext cx="5640794" cy="226511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78440</xdr:colOff>
      <xdr:row>122</xdr:row>
      <xdr:rowOff>7199</xdr:rowOff>
    </xdr:from>
    <xdr:to>
      <xdr:col>8</xdr:col>
      <xdr:colOff>956734</xdr:colOff>
      <xdr:row>128</xdr:row>
      <xdr:rowOff>103253</xdr:rowOff>
    </xdr:to>
    <xdr:sp macro="" textlink="">
      <xdr:nvSpPr>
        <xdr:cNvPr id="5" name="正方形/長方形 4">
          <a:extLst>
            <a:ext uri="{FF2B5EF4-FFF2-40B4-BE49-F238E27FC236}">
              <a16:creationId xmlns:a16="http://schemas.microsoft.com/office/drawing/2014/main" id="{06061DB9-FEE6-4018-8343-FED7B4BFE6C1}"/>
            </a:ext>
          </a:extLst>
        </xdr:cNvPr>
        <xdr:cNvSpPr/>
      </xdr:nvSpPr>
      <xdr:spPr>
        <a:xfrm>
          <a:off x="7331047" y="37794235"/>
          <a:ext cx="5640794" cy="197383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78440</xdr:colOff>
      <xdr:row>94</xdr:row>
      <xdr:rowOff>285753</xdr:rowOff>
    </xdr:from>
    <xdr:to>
      <xdr:col>8</xdr:col>
      <xdr:colOff>956734</xdr:colOff>
      <xdr:row>100</xdr:row>
      <xdr:rowOff>224118</xdr:rowOff>
    </xdr:to>
    <xdr:sp macro="" textlink="">
      <xdr:nvSpPr>
        <xdr:cNvPr id="6" name="正方形/長方形 5">
          <a:extLst>
            <a:ext uri="{FF2B5EF4-FFF2-40B4-BE49-F238E27FC236}">
              <a16:creationId xmlns:a16="http://schemas.microsoft.com/office/drawing/2014/main" id="{A275943C-D67A-44BE-8289-E23EFA7E3626}"/>
            </a:ext>
          </a:extLst>
        </xdr:cNvPr>
        <xdr:cNvSpPr/>
      </xdr:nvSpPr>
      <xdr:spPr>
        <a:xfrm>
          <a:off x="7307915" y="29451303"/>
          <a:ext cx="5640794" cy="182431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給与支給総額について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xdr:txBody>
    </xdr:sp>
    <xdr:clientData/>
  </xdr:twoCellAnchor>
  <xdr:twoCellAnchor>
    <xdr:from>
      <xdr:col>4</xdr:col>
      <xdr:colOff>78441</xdr:colOff>
      <xdr:row>160</xdr:row>
      <xdr:rowOff>56030</xdr:rowOff>
    </xdr:from>
    <xdr:to>
      <xdr:col>8</xdr:col>
      <xdr:colOff>957141</xdr:colOff>
      <xdr:row>163</xdr:row>
      <xdr:rowOff>176893</xdr:rowOff>
    </xdr:to>
    <xdr:sp macro="" textlink="">
      <xdr:nvSpPr>
        <xdr:cNvPr id="8" name="正方形/長方形 9">
          <a:extLst>
            <a:ext uri="{FF2B5EF4-FFF2-40B4-BE49-F238E27FC236}">
              <a16:creationId xmlns:a16="http://schemas.microsoft.com/office/drawing/2014/main" id="{F8B36910-3BAE-43E1-BBED-FEF0B1019D97}"/>
            </a:ext>
          </a:extLst>
        </xdr:cNvPr>
        <xdr:cNvSpPr/>
      </xdr:nvSpPr>
      <xdr:spPr>
        <a:xfrm>
          <a:off x="7331048" y="49735709"/>
          <a:ext cx="5641200" cy="105975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 </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618352</xdr:colOff>
      <xdr:row>0</xdr:row>
      <xdr:rowOff>27214</xdr:rowOff>
    </xdr:from>
    <xdr:to>
      <xdr:col>5</xdr:col>
      <xdr:colOff>1698352</xdr:colOff>
      <xdr:row>0</xdr:row>
      <xdr:rowOff>296156</xdr:rowOff>
    </xdr:to>
    <xdr:sp macro="" textlink="">
      <xdr:nvSpPr>
        <xdr:cNvPr id="87" name="正方形/長方形 30">
          <a:extLst>
            <a:ext uri="{FF2B5EF4-FFF2-40B4-BE49-F238E27FC236}">
              <a16:creationId xmlns:a16="http://schemas.microsoft.com/office/drawing/2014/main" id="{C0559F51-B977-4659-94F5-276814B64526}"/>
            </a:ext>
          </a:extLst>
        </xdr:cNvPr>
        <xdr:cNvSpPr/>
      </xdr:nvSpPr>
      <xdr:spPr>
        <a:xfrm>
          <a:off x="8524102" y="27214"/>
          <a:ext cx="1080000" cy="268942"/>
        </a:xfrm>
        <a:prstGeom prst="rect">
          <a:avLst/>
        </a:prstGeom>
        <a:solidFill>
          <a:srgbClr val="99FFCC"/>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2</a:t>
          </a:r>
          <a:r>
            <a:rPr kumimoji="1" lang="ja-JP" altLang="en-US"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回目用</a:t>
          </a:r>
        </a:p>
      </xdr:txBody>
    </xdr:sp>
    <xdr:clientData/>
  </xdr:twoCellAnchor>
  <xdr:twoCellAnchor>
    <xdr:from>
      <xdr:col>3</xdr:col>
      <xdr:colOff>1709292</xdr:colOff>
      <xdr:row>4</xdr:row>
      <xdr:rowOff>40821</xdr:rowOff>
    </xdr:from>
    <xdr:to>
      <xdr:col>3</xdr:col>
      <xdr:colOff>2321292</xdr:colOff>
      <xdr:row>4</xdr:row>
      <xdr:rowOff>292821</xdr:rowOff>
    </xdr:to>
    <xdr:sp macro="" textlink="">
      <xdr:nvSpPr>
        <xdr:cNvPr id="79" name="正方形/長方形 172">
          <a:extLst>
            <a:ext uri="{FF2B5EF4-FFF2-40B4-BE49-F238E27FC236}">
              <a16:creationId xmlns:a16="http://schemas.microsoft.com/office/drawing/2014/main" id="{0EE4C7CC-98C3-4AC5-B760-C9FB6CFE3491}"/>
            </a:ext>
          </a:extLst>
        </xdr:cNvPr>
        <xdr:cNvSpPr/>
      </xdr:nvSpPr>
      <xdr:spPr>
        <a:xfrm>
          <a:off x="6621471" y="1292678"/>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1073594</xdr:colOff>
      <xdr:row>4</xdr:row>
      <xdr:rowOff>40821</xdr:rowOff>
    </xdr:from>
    <xdr:to>
      <xdr:col>5</xdr:col>
      <xdr:colOff>1685594</xdr:colOff>
      <xdr:row>4</xdr:row>
      <xdr:rowOff>292821</xdr:rowOff>
    </xdr:to>
    <xdr:sp macro="" textlink="">
      <xdr:nvSpPr>
        <xdr:cNvPr id="80" name="正方形/長方形 9">
          <a:extLst>
            <a:ext uri="{FF2B5EF4-FFF2-40B4-BE49-F238E27FC236}">
              <a16:creationId xmlns:a16="http://schemas.microsoft.com/office/drawing/2014/main" id="{CC928C75-B69D-4513-8E58-0EA8E9803774}"/>
            </a:ext>
          </a:extLst>
        </xdr:cNvPr>
        <xdr:cNvSpPr/>
      </xdr:nvSpPr>
      <xdr:spPr>
        <a:xfrm>
          <a:off x="8979344" y="1292678"/>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176891</xdr:colOff>
      <xdr:row>4</xdr:row>
      <xdr:rowOff>40821</xdr:rowOff>
    </xdr:from>
    <xdr:to>
      <xdr:col>3</xdr:col>
      <xdr:colOff>1799692</xdr:colOff>
      <xdr:row>4</xdr:row>
      <xdr:rowOff>292821</xdr:rowOff>
    </xdr:to>
    <xdr:sp macro="" textlink="">
      <xdr:nvSpPr>
        <xdr:cNvPr id="81" name="正方形/長方形 172">
          <a:extLst>
            <a:ext uri="{FF2B5EF4-FFF2-40B4-BE49-F238E27FC236}">
              <a16:creationId xmlns:a16="http://schemas.microsoft.com/office/drawing/2014/main" id="{1D1CB4D8-BE80-4E5B-A7CB-455D9E22AD04}"/>
            </a:ext>
          </a:extLst>
        </xdr:cNvPr>
        <xdr:cNvSpPr/>
      </xdr:nvSpPr>
      <xdr:spPr>
        <a:xfrm>
          <a:off x="5089070" y="1292678"/>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2277992</xdr:colOff>
      <xdr:row>4</xdr:row>
      <xdr:rowOff>40821</xdr:rowOff>
    </xdr:from>
    <xdr:to>
      <xdr:col>5</xdr:col>
      <xdr:colOff>1155301</xdr:colOff>
      <xdr:row>4</xdr:row>
      <xdr:rowOff>292821</xdr:rowOff>
    </xdr:to>
    <xdr:sp macro="" textlink="">
      <xdr:nvSpPr>
        <xdr:cNvPr id="82" name="正方形/長方形 172">
          <a:extLst>
            <a:ext uri="{FF2B5EF4-FFF2-40B4-BE49-F238E27FC236}">
              <a16:creationId xmlns:a16="http://schemas.microsoft.com/office/drawing/2014/main" id="{3E640E20-C170-458E-A488-B3A9686C4BB5}"/>
            </a:ext>
          </a:extLst>
        </xdr:cNvPr>
        <xdr:cNvSpPr/>
      </xdr:nvSpPr>
      <xdr:spPr>
        <a:xfrm>
          <a:off x="7190171" y="1292678"/>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4</xdr:col>
      <xdr:colOff>78440</xdr:colOff>
      <xdr:row>140</xdr:row>
      <xdr:rowOff>288394</xdr:rowOff>
    </xdr:from>
    <xdr:to>
      <xdr:col>8</xdr:col>
      <xdr:colOff>956734</xdr:colOff>
      <xdr:row>150</xdr:row>
      <xdr:rowOff>25056</xdr:rowOff>
    </xdr:to>
    <xdr:sp macro="" textlink="">
      <xdr:nvSpPr>
        <xdr:cNvPr id="9" name="正方形/長方形 1">
          <a:extLst>
            <a:ext uri="{FF2B5EF4-FFF2-40B4-BE49-F238E27FC236}">
              <a16:creationId xmlns:a16="http://schemas.microsoft.com/office/drawing/2014/main" id="{26866E13-C81C-4D19-8C33-A885AE6F49BA}"/>
            </a:ext>
          </a:extLst>
        </xdr:cNvPr>
        <xdr:cNvSpPr/>
      </xdr:nvSpPr>
      <xdr:spPr>
        <a:xfrm>
          <a:off x="7331047" y="43708787"/>
          <a:ext cx="5640794" cy="286630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⑬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78440</xdr:colOff>
      <xdr:row>130</xdr:row>
      <xdr:rowOff>190500</xdr:rowOff>
    </xdr:from>
    <xdr:to>
      <xdr:col>8</xdr:col>
      <xdr:colOff>956734</xdr:colOff>
      <xdr:row>133</xdr:row>
      <xdr:rowOff>79485</xdr:rowOff>
    </xdr:to>
    <xdr:sp macro="" textlink="">
      <xdr:nvSpPr>
        <xdr:cNvPr id="10" name="正方形/長方形 63">
          <a:extLst>
            <a:ext uri="{FF2B5EF4-FFF2-40B4-BE49-F238E27FC236}">
              <a16:creationId xmlns:a16="http://schemas.microsoft.com/office/drawing/2014/main" id="{EDBE3B4A-399D-4BAE-BC67-D516563B302A}"/>
            </a:ext>
          </a:extLst>
        </xdr:cNvPr>
        <xdr:cNvSpPr/>
      </xdr:nvSpPr>
      <xdr:spPr>
        <a:xfrm>
          <a:off x="7331047" y="40481250"/>
          <a:ext cx="5640794" cy="82787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生産性向上の状況確認について</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78440</xdr:colOff>
      <xdr:row>135</xdr:row>
      <xdr:rowOff>93092</xdr:rowOff>
    </xdr:from>
    <xdr:to>
      <xdr:col>8</xdr:col>
      <xdr:colOff>956734</xdr:colOff>
      <xdr:row>140</xdr:row>
      <xdr:rowOff>242770</xdr:rowOff>
    </xdr:to>
    <xdr:sp macro="" textlink="">
      <xdr:nvSpPr>
        <xdr:cNvPr id="11" name="正方形/長方形 7">
          <a:extLst>
            <a:ext uri="{FF2B5EF4-FFF2-40B4-BE49-F238E27FC236}">
              <a16:creationId xmlns:a16="http://schemas.microsoft.com/office/drawing/2014/main" id="{27D3B0BC-E65A-4106-9E0C-5DCABF75B82B}"/>
            </a:ext>
          </a:extLst>
        </xdr:cNvPr>
        <xdr:cNvSpPr/>
      </xdr:nvSpPr>
      <xdr:spPr>
        <a:xfrm>
          <a:off x="7331047" y="41948663"/>
          <a:ext cx="5640794" cy="17145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・売上債権（売掛金・受取手形・未収入金）：商品を販売したが、まだ入金されていない金額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・仕入債務（買掛金・支払手形・未払金）：仕入れをしたが、まだ支払いをしていない金額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78440</xdr:colOff>
      <xdr:row>133</xdr:row>
      <xdr:rowOff>123779</xdr:rowOff>
    </xdr:from>
    <xdr:to>
      <xdr:col>8</xdr:col>
      <xdr:colOff>956734</xdr:colOff>
      <xdr:row>135</xdr:row>
      <xdr:rowOff>52273</xdr:rowOff>
    </xdr:to>
    <xdr:sp macro="" textlink="">
      <xdr:nvSpPr>
        <xdr:cNvPr id="13" name="正方形/長方形 7">
          <a:extLst>
            <a:ext uri="{FF2B5EF4-FFF2-40B4-BE49-F238E27FC236}">
              <a16:creationId xmlns:a16="http://schemas.microsoft.com/office/drawing/2014/main" id="{DEF253C1-E0A2-4D68-8178-314A469A8BAF}"/>
            </a:ext>
          </a:extLst>
        </xdr:cNvPr>
        <xdr:cNvSpPr/>
      </xdr:nvSpPr>
      <xdr:spPr>
        <a:xfrm>
          <a:off x="7331047" y="41353422"/>
          <a:ext cx="5640794" cy="55442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78440</xdr:colOff>
      <xdr:row>105</xdr:row>
      <xdr:rowOff>2399</xdr:rowOff>
    </xdr:from>
    <xdr:to>
      <xdr:col>8</xdr:col>
      <xdr:colOff>956734</xdr:colOff>
      <xdr:row>112</xdr:row>
      <xdr:rowOff>67235</xdr:rowOff>
    </xdr:to>
    <xdr:sp macro="" textlink="">
      <xdr:nvSpPr>
        <xdr:cNvPr id="4" name="正方形/長方形 3">
          <a:extLst>
            <a:ext uri="{FF2B5EF4-FFF2-40B4-BE49-F238E27FC236}">
              <a16:creationId xmlns:a16="http://schemas.microsoft.com/office/drawing/2014/main" id="{7D48CFB1-516D-4DBB-B6C8-474112A56B74}"/>
            </a:ext>
          </a:extLst>
        </xdr:cNvPr>
        <xdr:cNvSpPr/>
      </xdr:nvSpPr>
      <xdr:spPr>
        <a:xfrm>
          <a:off x="7307915" y="32625524"/>
          <a:ext cx="5640794" cy="226511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78440</xdr:colOff>
      <xdr:row>122</xdr:row>
      <xdr:rowOff>7199</xdr:rowOff>
    </xdr:from>
    <xdr:to>
      <xdr:col>8</xdr:col>
      <xdr:colOff>956734</xdr:colOff>
      <xdr:row>128</xdr:row>
      <xdr:rowOff>103253</xdr:rowOff>
    </xdr:to>
    <xdr:sp macro="" textlink="">
      <xdr:nvSpPr>
        <xdr:cNvPr id="5" name="正方形/長方形 4">
          <a:extLst>
            <a:ext uri="{FF2B5EF4-FFF2-40B4-BE49-F238E27FC236}">
              <a16:creationId xmlns:a16="http://schemas.microsoft.com/office/drawing/2014/main" id="{6BDCEB79-62FD-4BEA-9889-CE08238C1446}"/>
            </a:ext>
          </a:extLst>
        </xdr:cNvPr>
        <xdr:cNvSpPr/>
      </xdr:nvSpPr>
      <xdr:spPr>
        <a:xfrm>
          <a:off x="7331047" y="37794235"/>
          <a:ext cx="5640794" cy="197383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78440</xdr:colOff>
      <xdr:row>94</xdr:row>
      <xdr:rowOff>285753</xdr:rowOff>
    </xdr:from>
    <xdr:to>
      <xdr:col>8</xdr:col>
      <xdr:colOff>956734</xdr:colOff>
      <xdr:row>100</xdr:row>
      <xdr:rowOff>224118</xdr:rowOff>
    </xdr:to>
    <xdr:sp macro="" textlink="">
      <xdr:nvSpPr>
        <xdr:cNvPr id="6" name="正方形/長方形 5">
          <a:extLst>
            <a:ext uri="{FF2B5EF4-FFF2-40B4-BE49-F238E27FC236}">
              <a16:creationId xmlns:a16="http://schemas.microsoft.com/office/drawing/2014/main" id="{C052EF06-8CFF-48F9-95B3-6215A67C41D1}"/>
            </a:ext>
          </a:extLst>
        </xdr:cNvPr>
        <xdr:cNvSpPr/>
      </xdr:nvSpPr>
      <xdr:spPr>
        <a:xfrm>
          <a:off x="7307915" y="29451303"/>
          <a:ext cx="5640794" cy="182431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給与支給総額について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xdr:txBody>
    </xdr:sp>
    <xdr:clientData/>
  </xdr:twoCellAnchor>
  <xdr:twoCellAnchor>
    <xdr:from>
      <xdr:col>4</xdr:col>
      <xdr:colOff>78441</xdr:colOff>
      <xdr:row>160</xdr:row>
      <xdr:rowOff>56030</xdr:rowOff>
    </xdr:from>
    <xdr:to>
      <xdr:col>8</xdr:col>
      <xdr:colOff>957141</xdr:colOff>
      <xdr:row>163</xdr:row>
      <xdr:rowOff>176893</xdr:rowOff>
    </xdr:to>
    <xdr:sp macro="" textlink="">
      <xdr:nvSpPr>
        <xdr:cNvPr id="8" name="正方形/長方形 9">
          <a:extLst>
            <a:ext uri="{FF2B5EF4-FFF2-40B4-BE49-F238E27FC236}">
              <a16:creationId xmlns:a16="http://schemas.microsoft.com/office/drawing/2014/main" id="{07E2F333-C460-40A4-A544-1824EF5CE556}"/>
            </a:ext>
          </a:extLst>
        </xdr:cNvPr>
        <xdr:cNvSpPr/>
      </xdr:nvSpPr>
      <xdr:spPr>
        <a:xfrm>
          <a:off x="7307916" y="49957505"/>
          <a:ext cx="5641200" cy="106383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 </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618352</xdr:colOff>
      <xdr:row>0</xdr:row>
      <xdr:rowOff>27214</xdr:rowOff>
    </xdr:from>
    <xdr:to>
      <xdr:col>5</xdr:col>
      <xdr:colOff>1698352</xdr:colOff>
      <xdr:row>0</xdr:row>
      <xdr:rowOff>296156</xdr:rowOff>
    </xdr:to>
    <xdr:sp macro="" textlink="">
      <xdr:nvSpPr>
        <xdr:cNvPr id="83" name="正方形/長方形 11">
          <a:extLst>
            <a:ext uri="{FF2B5EF4-FFF2-40B4-BE49-F238E27FC236}">
              <a16:creationId xmlns:a16="http://schemas.microsoft.com/office/drawing/2014/main" id="{EDFF3B15-5407-459E-8E35-7F102A39F440}"/>
            </a:ext>
          </a:extLst>
        </xdr:cNvPr>
        <xdr:cNvSpPr/>
      </xdr:nvSpPr>
      <xdr:spPr>
        <a:xfrm>
          <a:off x="8524102" y="27214"/>
          <a:ext cx="1080000" cy="268942"/>
        </a:xfrm>
        <a:prstGeom prst="rect">
          <a:avLst/>
        </a:prstGeom>
        <a:solidFill>
          <a:srgbClr val="99FFCC"/>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a:t>
          </a:r>
          <a:r>
            <a:rPr kumimoji="1" lang="ja-JP" altLang="en-US"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回目用</a:t>
          </a:r>
        </a:p>
      </xdr:txBody>
    </xdr:sp>
    <xdr:clientData/>
  </xdr:twoCellAnchor>
  <xdr:twoCellAnchor>
    <xdr:from>
      <xdr:col>3</xdr:col>
      <xdr:colOff>1695685</xdr:colOff>
      <xdr:row>4</xdr:row>
      <xdr:rowOff>40821</xdr:rowOff>
    </xdr:from>
    <xdr:to>
      <xdr:col>3</xdr:col>
      <xdr:colOff>2307685</xdr:colOff>
      <xdr:row>4</xdr:row>
      <xdr:rowOff>292821</xdr:rowOff>
    </xdr:to>
    <xdr:sp macro="" textlink="">
      <xdr:nvSpPr>
        <xdr:cNvPr id="75" name="正方形/長方形 172">
          <a:extLst>
            <a:ext uri="{FF2B5EF4-FFF2-40B4-BE49-F238E27FC236}">
              <a16:creationId xmlns:a16="http://schemas.microsoft.com/office/drawing/2014/main" id="{0836E763-C107-44F1-ABCF-ECF31D9E8508}"/>
            </a:ext>
          </a:extLst>
        </xdr:cNvPr>
        <xdr:cNvSpPr/>
      </xdr:nvSpPr>
      <xdr:spPr>
        <a:xfrm>
          <a:off x="6607864" y="1292678"/>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1059987</xdr:colOff>
      <xdr:row>4</xdr:row>
      <xdr:rowOff>40821</xdr:rowOff>
    </xdr:from>
    <xdr:to>
      <xdr:col>5</xdr:col>
      <xdr:colOff>1671987</xdr:colOff>
      <xdr:row>4</xdr:row>
      <xdr:rowOff>292821</xdr:rowOff>
    </xdr:to>
    <xdr:sp macro="" textlink="">
      <xdr:nvSpPr>
        <xdr:cNvPr id="76" name="正方形/長方形 15">
          <a:extLst>
            <a:ext uri="{FF2B5EF4-FFF2-40B4-BE49-F238E27FC236}">
              <a16:creationId xmlns:a16="http://schemas.microsoft.com/office/drawing/2014/main" id="{F044332B-17CE-4E42-BB4D-2D123813E933}"/>
            </a:ext>
          </a:extLst>
        </xdr:cNvPr>
        <xdr:cNvSpPr/>
      </xdr:nvSpPr>
      <xdr:spPr>
        <a:xfrm>
          <a:off x="8965737" y="1292678"/>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163284</xdr:colOff>
      <xdr:row>4</xdr:row>
      <xdr:rowOff>40821</xdr:rowOff>
    </xdr:from>
    <xdr:to>
      <xdr:col>3</xdr:col>
      <xdr:colOff>1786085</xdr:colOff>
      <xdr:row>4</xdr:row>
      <xdr:rowOff>292821</xdr:rowOff>
    </xdr:to>
    <xdr:sp macro="" textlink="">
      <xdr:nvSpPr>
        <xdr:cNvPr id="77" name="正方形/長方形 172">
          <a:extLst>
            <a:ext uri="{FF2B5EF4-FFF2-40B4-BE49-F238E27FC236}">
              <a16:creationId xmlns:a16="http://schemas.microsoft.com/office/drawing/2014/main" id="{F4BC1874-D67E-4AEB-951B-DEE8A32CD17D}"/>
            </a:ext>
          </a:extLst>
        </xdr:cNvPr>
        <xdr:cNvSpPr/>
      </xdr:nvSpPr>
      <xdr:spPr>
        <a:xfrm>
          <a:off x="5075463" y="1292678"/>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2264385</xdr:colOff>
      <xdr:row>4</xdr:row>
      <xdr:rowOff>40821</xdr:rowOff>
    </xdr:from>
    <xdr:to>
      <xdr:col>5</xdr:col>
      <xdr:colOff>1141694</xdr:colOff>
      <xdr:row>4</xdr:row>
      <xdr:rowOff>292821</xdr:rowOff>
    </xdr:to>
    <xdr:sp macro="" textlink="">
      <xdr:nvSpPr>
        <xdr:cNvPr id="78" name="正方形/長方形 172">
          <a:extLst>
            <a:ext uri="{FF2B5EF4-FFF2-40B4-BE49-F238E27FC236}">
              <a16:creationId xmlns:a16="http://schemas.microsoft.com/office/drawing/2014/main" id="{8C1C617F-3BB4-4DEC-AC64-DC9F700DDEA8}"/>
            </a:ext>
          </a:extLst>
        </xdr:cNvPr>
        <xdr:cNvSpPr/>
      </xdr:nvSpPr>
      <xdr:spPr>
        <a:xfrm>
          <a:off x="7176564" y="1292678"/>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4</xdr:col>
      <xdr:colOff>78440</xdr:colOff>
      <xdr:row>140</xdr:row>
      <xdr:rowOff>261178</xdr:rowOff>
    </xdr:from>
    <xdr:to>
      <xdr:col>8</xdr:col>
      <xdr:colOff>956734</xdr:colOff>
      <xdr:row>149</xdr:row>
      <xdr:rowOff>310805</xdr:rowOff>
    </xdr:to>
    <xdr:sp macro="" textlink="">
      <xdr:nvSpPr>
        <xdr:cNvPr id="10" name="正方形/長方形 1">
          <a:extLst>
            <a:ext uri="{FF2B5EF4-FFF2-40B4-BE49-F238E27FC236}">
              <a16:creationId xmlns:a16="http://schemas.microsoft.com/office/drawing/2014/main" id="{CE955CBE-2596-4366-9EA0-5FC7DC8A6AC8}"/>
            </a:ext>
          </a:extLst>
        </xdr:cNvPr>
        <xdr:cNvSpPr/>
      </xdr:nvSpPr>
      <xdr:spPr>
        <a:xfrm>
          <a:off x="7331047" y="43681571"/>
          <a:ext cx="5640794" cy="286630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⑬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78440</xdr:colOff>
      <xdr:row>130</xdr:row>
      <xdr:rowOff>163284</xdr:rowOff>
    </xdr:from>
    <xdr:to>
      <xdr:col>8</xdr:col>
      <xdr:colOff>956734</xdr:colOff>
      <xdr:row>133</xdr:row>
      <xdr:rowOff>52269</xdr:rowOff>
    </xdr:to>
    <xdr:sp macro="" textlink="">
      <xdr:nvSpPr>
        <xdr:cNvPr id="11" name="正方形/長方形 63">
          <a:extLst>
            <a:ext uri="{FF2B5EF4-FFF2-40B4-BE49-F238E27FC236}">
              <a16:creationId xmlns:a16="http://schemas.microsoft.com/office/drawing/2014/main" id="{AFDEBD24-1035-4FE3-B11E-ED431F0FC452}"/>
            </a:ext>
          </a:extLst>
        </xdr:cNvPr>
        <xdr:cNvSpPr/>
      </xdr:nvSpPr>
      <xdr:spPr>
        <a:xfrm>
          <a:off x="7331047" y="40454034"/>
          <a:ext cx="5640794" cy="82787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生産性向上の状況確認について</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78440</xdr:colOff>
      <xdr:row>135</xdr:row>
      <xdr:rowOff>65876</xdr:rowOff>
    </xdr:from>
    <xdr:to>
      <xdr:col>8</xdr:col>
      <xdr:colOff>956734</xdr:colOff>
      <xdr:row>140</xdr:row>
      <xdr:rowOff>215554</xdr:rowOff>
    </xdr:to>
    <xdr:sp macro="" textlink="">
      <xdr:nvSpPr>
        <xdr:cNvPr id="12" name="正方形/長方形 7">
          <a:extLst>
            <a:ext uri="{FF2B5EF4-FFF2-40B4-BE49-F238E27FC236}">
              <a16:creationId xmlns:a16="http://schemas.microsoft.com/office/drawing/2014/main" id="{BF1D97A8-6BE6-4D25-AF20-0B1B6B267822}"/>
            </a:ext>
          </a:extLst>
        </xdr:cNvPr>
        <xdr:cNvSpPr/>
      </xdr:nvSpPr>
      <xdr:spPr>
        <a:xfrm>
          <a:off x="7331047" y="41921447"/>
          <a:ext cx="5640794" cy="17145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・売上債権（売掛金・受取手形・未収入金）：商品を販売したが、まだ入金されていない金額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・仕入債務（買掛金・支払手形・未払金）：仕入れをしたが、まだ支払いをしていない金額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78440</xdr:colOff>
      <xdr:row>133</xdr:row>
      <xdr:rowOff>96563</xdr:rowOff>
    </xdr:from>
    <xdr:to>
      <xdr:col>8</xdr:col>
      <xdr:colOff>956734</xdr:colOff>
      <xdr:row>135</xdr:row>
      <xdr:rowOff>25057</xdr:rowOff>
    </xdr:to>
    <xdr:sp macro="" textlink="">
      <xdr:nvSpPr>
        <xdr:cNvPr id="13" name="正方形/長方形 7">
          <a:extLst>
            <a:ext uri="{FF2B5EF4-FFF2-40B4-BE49-F238E27FC236}">
              <a16:creationId xmlns:a16="http://schemas.microsoft.com/office/drawing/2014/main" id="{4ACB15A9-5560-4615-B00E-45BE73CBAB37}"/>
            </a:ext>
          </a:extLst>
        </xdr:cNvPr>
        <xdr:cNvSpPr/>
      </xdr:nvSpPr>
      <xdr:spPr>
        <a:xfrm>
          <a:off x="7331047" y="41326206"/>
          <a:ext cx="5640794" cy="55442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78440</xdr:colOff>
      <xdr:row>105</xdr:row>
      <xdr:rowOff>2399</xdr:rowOff>
    </xdr:from>
    <xdr:to>
      <xdr:col>8</xdr:col>
      <xdr:colOff>956734</xdr:colOff>
      <xdr:row>112</xdr:row>
      <xdr:rowOff>67235</xdr:rowOff>
    </xdr:to>
    <xdr:sp macro="" textlink="">
      <xdr:nvSpPr>
        <xdr:cNvPr id="4" name="正方形/長方形 3">
          <a:extLst>
            <a:ext uri="{FF2B5EF4-FFF2-40B4-BE49-F238E27FC236}">
              <a16:creationId xmlns:a16="http://schemas.microsoft.com/office/drawing/2014/main" id="{3DF3F7A7-116E-46C6-A401-08CC37D9E406}"/>
            </a:ext>
          </a:extLst>
        </xdr:cNvPr>
        <xdr:cNvSpPr/>
      </xdr:nvSpPr>
      <xdr:spPr>
        <a:xfrm>
          <a:off x="7307915" y="32625524"/>
          <a:ext cx="5640794" cy="226511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78440</xdr:colOff>
      <xdr:row>122</xdr:row>
      <xdr:rowOff>7199</xdr:rowOff>
    </xdr:from>
    <xdr:to>
      <xdr:col>8</xdr:col>
      <xdr:colOff>956734</xdr:colOff>
      <xdr:row>128</xdr:row>
      <xdr:rowOff>103253</xdr:rowOff>
    </xdr:to>
    <xdr:sp macro="" textlink="">
      <xdr:nvSpPr>
        <xdr:cNvPr id="5" name="正方形/長方形 4">
          <a:extLst>
            <a:ext uri="{FF2B5EF4-FFF2-40B4-BE49-F238E27FC236}">
              <a16:creationId xmlns:a16="http://schemas.microsoft.com/office/drawing/2014/main" id="{279F19E4-8CEF-4E63-A658-B67364E37176}"/>
            </a:ext>
          </a:extLst>
        </xdr:cNvPr>
        <xdr:cNvSpPr/>
      </xdr:nvSpPr>
      <xdr:spPr>
        <a:xfrm>
          <a:off x="7295028" y="37894287"/>
          <a:ext cx="5652000" cy="197864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78440</xdr:colOff>
      <xdr:row>94</xdr:row>
      <xdr:rowOff>285753</xdr:rowOff>
    </xdr:from>
    <xdr:to>
      <xdr:col>8</xdr:col>
      <xdr:colOff>956734</xdr:colOff>
      <xdr:row>100</xdr:row>
      <xdr:rowOff>224118</xdr:rowOff>
    </xdr:to>
    <xdr:sp macro="" textlink="">
      <xdr:nvSpPr>
        <xdr:cNvPr id="6" name="正方形/長方形 5">
          <a:extLst>
            <a:ext uri="{FF2B5EF4-FFF2-40B4-BE49-F238E27FC236}">
              <a16:creationId xmlns:a16="http://schemas.microsoft.com/office/drawing/2014/main" id="{5A82F599-1D04-4580-8DA8-A6102A88D04F}"/>
            </a:ext>
          </a:extLst>
        </xdr:cNvPr>
        <xdr:cNvSpPr/>
      </xdr:nvSpPr>
      <xdr:spPr>
        <a:xfrm>
          <a:off x="7307915" y="29451303"/>
          <a:ext cx="5640794" cy="182431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給与支給総額について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xdr:txBody>
    </xdr:sp>
    <xdr:clientData/>
  </xdr:twoCellAnchor>
  <xdr:twoCellAnchor>
    <xdr:from>
      <xdr:col>4</xdr:col>
      <xdr:colOff>78441</xdr:colOff>
      <xdr:row>160</xdr:row>
      <xdr:rowOff>56030</xdr:rowOff>
    </xdr:from>
    <xdr:to>
      <xdr:col>8</xdr:col>
      <xdr:colOff>957141</xdr:colOff>
      <xdr:row>163</xdr:row>
      <xdr:rowOff>176893</xdr:rowOff>
    </xdr:to>
    <xdr:sp macro="" textlink="">
      <xdr:nvSpPr>
        <xdr:cNvPr id="8" name="正方形/長方形 9">
          <a:extLst>
            <a:ext uri="{FF2B5EF4-FFF2-40B4-BE49-F238E27FC236}">
              <a16:creationId xmlns:a16="http://schemas.microsoft.com/office/drawing/2014/main" id="{2FA56D7F-1C9F-4098-B307-A12269D45CBB}"/>
            </a:ext>
          </a:extLst>
        </xdr:cNvPr>
        <xdr:cNvSpPr/>
      </xdr:nvSpPr>
      <xdr:spPr>
        <a:xfrm>
          <a:off x="7307916" y="49957505"/>
          <a:ext cx="5641200" cy="106383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 </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618352</xdr:colOff>
      <xdr:row>0</xdr:row>
      <xdr:rowOff>27214</xdr:rowOff>
    </xdr:from>
    <xdr:to>
      <xdr:col>5</xdr:col>
      <xdr:colOff>1698352</xdr:colOff>
      <xdr:row>0</xdr:row>
      <xdr:rowOff>296156</xdr:rowOff>
    </xdr:to>
    <xdr:sp macro="" textlink="">
      <xdr:nvSpPr>
        <xdr:cNvPr id="87" name="正方形/長方形 11">
          <a:extLst>
            <a:ext uri="{FF2B5EF4-FFF2-40B4-BE49-F238E27FC236}">
              <a16:creationId xmlns:a16="http://schemas.microsoft.com/office/drawing/2014/main" id="{62A9C056-C28A-4FA1-B578-7A1F7C7A18E1}"/>
            </a:ext>
          </a:extLst>
        </xdr:cNvPr>
        <xdr:cNvSpPr/>
      </xdr:nvSpPr>
      <xdr:spPr>
        <a:xfrm>
          <a:off x="8524102" y="27214"/>
          <a:ext cx="1080000" cy="268942"/>
        </a:xfrm>
        <a:prstGeom prst="rect">
          <a:avLst/>
        </a:prstGeom>
        <a:solidFill>
          <a:srgbClr val="99FFCC"/>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4</a:t>
          </a:r>
          <a:r>
            <a:rPr kumimoji="1" lang="ja-JP" altLang="en-US"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回目用</a:t>
          </a:r>
        </a:p>
      </xdr:txBody>
    </xdr:sp>
    <xdr:clientData/>
  </xdr:twoCellAnchor>
  <xdr:twoCellAnchor>
    <xdr:from>
      <xdr:col>3</xdr:col>
      <xdr:colOff>1695685</xdr:colOff>
      <xdr:row>4</xdr:row>
      <xdr:rowOff>54428</xdr:rowOff>
    </xdr:from>
    <xdr:to>
      <xdr:col>3</xdr:col>
      <xdr:colOff>2307685</xdr:colOff>
      <xdr:row>4</xdr:row>
      <xdr:rowOff>306428</xdr:rowOff>
    </xdr:to>
    <xdr:sp macro="" textlink="">
      <xdr:nvSpPr>
        <xdr:cNvPr id="80" name="正方形/長方形 172">
          <a:extLst>
            <a:ext uri="{FF2B5EF4-FFF2-40B4-BE49-F238E27FC236}">
              <a16:creationId xmlns:a16="http://schemas.microsoft.com/office/drawing/2014/main" id="{503147F0-0605-416B-B3C0-57A1E633F592}"/>
            </a:ext>
          </a:extLst>
        </xdr:cNvPr>
        <xdr:cNvSpPr/>
      </xdr:nvSpPr>
      <xdr:spPr>
        <a:xfrm>
          <a:off x="6607864" y="1306285"/>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1059987</xdr:colOff>
      <xdr:row>4</xdr:row>
      <xdr:rowOff>54428</xdr:rowOff>
    </xdr:from>
    <xdr:to>
      <xdr:col>5</xdr:col>
      <xdr:colOff>1671987</xdr:colOff>
      <xdr:row>4</xdr:row>
      <xdr:rowOff>306428</xdr:rowOff>
    </xdr:to>
    <xdr:sp macro="" textlink="">
      <xdr:nvSpPr>
        <xdr:cNvPr id="82" name="正方形/長方形 15">
          <a:extLst>
            <a:ext uri="{FF2B5EF4-FFF2-40B4-BE49-F238E27FC236}">
              <a16:creationId xmlns:a16="http://schemas.microsoft.com/office/drawing/2014/main" id="{356E7ADB-59EA-4DDF-A639-9C4CF4E2BDB0}"/>
            </a:ext>
          </a:extLst>
        </xdr:cNvPr>
        <xdr:cNvSpPr/>
      </xdr:nvSpPr>
      <xdr:spPr>
        <a:xfrm>
          <a:off x="8965737" y="1306285"/>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163284</xdr:colOff>
      <xdr:row>4</xdr:row>
      <xdr:rowOff>54428</xdr:rowOff>
    </xdr:from>
    <xdr:to>
      <xdr:col>3</xdr:col>
      <xdr:colOff>1786085</xdr:colOff>
      <xdr:row>4</xdr:row>
      <xdr:rowOff>306428</xdr:rowOff>
    </xdr:to>
    <xdr:sp macro="" textlink="">
      <xdr:nvSpPr>
        <xdr:cNvPr id="79" name="正方形/長方形 172">
          <a:extLst>
            <a:ext uri="{FF2B5EF4-FFF2-40B4-BE49-F238E27FC236}">
              <a16:creationId xmlns:a16="http://schemas.microsoft.com/office/drawing/2014/main" id="{421FC1B4-4744-40D0-8C14-24BB5CA19912}"/>
            </a:ext>
          </a:extLst>
        </xdr:cNvPr>
        <xdr:cNvSpPr/>
      </xdr:nvSpPr>
      <xdr:spPr>
        <a:xfrm>
          <a:off x="5075463" y="1306285"/>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2264385</xdr:colOff>
      <xdr:row>4</xdr:row>
      <xdr:rowOff>54428</xdr:rowOff>
    </xdr:from>
    <xdr:to>
      <xdr:col>5</xdr:col>
      <xdr:colOff>1141694</xdr:colOff>
      <xdr:row>4</xdr:row>
      <xdr:rowOff>306428</xdr:rowOff>
    </xdr:to>
    <xdr:sp macro="" textlink="">
      <xdr:nvSpPr>
        <xdr:cNvPr id="81" name="正方形/長方形 172">
          <a:extLst>
            <a:ext uri="{FF2B5EF4-FFF2-40B4-BE49-F238E27FC236}">
              <a16:creationId xmlns:a16="http://schemas.microsoft.com/office/drawing/2014/main" id="{DD436A02-983B-4C2E-B77E-FA033D15652E}"/>
            </a:ext>
          </a:extLst>
        </xdr:cNvPr>
        <xdr:cNvSpPr/>
      </xdr:nvSpPr>
      <xdr:spPr>
        <a:xfrm>
          <a:off x="7176564" y="1306285"/>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4</xdr:col>
      <xdr:colOff>78440</xdr:colOff>
      <xdr:row>140</xdr:row>
      <xdr:rowOff>257980</xdr:rowOff>
    </xdr:from>
    <xdr:to>
      <xdr:col>8</xdr:col>
      <xdr:colOff>945528</xdr:colOff>
      <xdr:row>149</xdr:row>
      <xdr:rowOff>300403</xdr:rowOff>
    </xdr:to>
    <xdr:sp macro="" textlink="">
      <xdr:nvSpPr>
        <xdr:cNvPr id="10" name="正方形/長方形 1">
          <a:extLst>
            <a:ext uri="{FF2B5EF4-FFF2-40B4-BE49-F238E27FC236}">
              <a16:creationId xmlns:a16="http://schemas.microsoft.com/office/drawing/2014/main" id="{2A579BBF-D37B-42B6-BDAC-D5FADCCA15E4}"/>
            </a:ext>
          </a:extLst>
        </xdr:cNvPr>
        <xdr:cNvSpPr/>
      </xdr:nvSpPr>
      <xdr:spPr>
        <a:xfrm>
          <a:off x="7295028" y="43792833"/>
          <a:ext cx="5640794" cy="286630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r>
            <a:rPr kumimoji="1" lang="ja-JP" altLang="en-US" sz="1200" b="1">
              <a:solidFill>
                <a:schemeClr val="tx1"/>
              </a:solidFill>
            </a:rPr>
            <a:t>⑬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78440</xdr:colOff>
      <xdr:row>130</xdr:row>
      <xdr:rowOff>168090</xdr:rowOff>
    </xdr:from>
    <xdr:to>
      <xdr:col>8</xdr:col>
      <xdr:colOff>945528</xdr:colOff>
      <xdr:row>133</xdr:row>
      <xdr:rowOff>54674</xdr:rowOff>
    </xdr:to>
    <xdr:sp macro="" textlink="">
      <xdr:nvSpPr>
        <xdr:cNvPr id="11" name="正方形/長方形 63">
          <a:extLst>
            <a:ext uri="{FF2B5EF4-FFF2-40B4-BE49-F238E27FC236}">
              <a16:creationId xmlns:a16="http://schemas.microsoft.com/office/drawing/2014/main" id="{DD655154-E2DD-47D9-99A0-32D46E43CC3B}"/>
            </a:ext>
          </a:extLst>
        </xdr:cNvPr>
        <xdr:cNvSpPr/>
      </xdr:nvSpPr>
      <xdr:spPr>
        <a:xfrm>
          <a:off x="7295028" y="40565296"/>
          <a:ext cx="5640794" cy="82787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生産性向上の状況確認について</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78440</xdr:colOff>
      <xdr:row>135</xdr:row>
      <xdr:rowOff>66680</xdr:rowOff>
    </xdr:from>
    <xdr:to>
      <xdr:col>8</xdr:col>
      <xdr:colOff>945528</xdr:colOff>
      <xdr:row>140</xdr:row>
      <xdr:rowOff>212356</xdr:rowOff>
    </xdr:to>
    <xdr:sp macro="" textlink="">
      <xdr:nvSpPr>
        <xdr:cNvPr id="12" name="正方形/長方形 7">
          <a:extLst>
            <a:ext uri="{FF2B5EF4-FFF2-40B4-BE49-F238E27FC236}">
              <a16:creationId xmlns:a16="http://schemas.microsoft.com/office/drawing/2014/main" id="{D22C9D3A-26D6-4826-9AC8-79115B9CC5C3}"/>
            </a:ext>
          </a:extLst>
        </xdr:cNvPr>
        <xdr:cNvSpPr/>
      </xdr:nvSpPr>
      <xdr:spPr>
        <a:xfrm>
          <a:off x="7295028" y="42032709"/>
          <a:ext cx="5640794" cy="17145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・売上債権（売掛金・受取手形・未収入金）：商品を販売したが、まだ入金されていない金額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・仕入債務（買掛金・支払手形・未払金）：仕入れをしたが、まだ支払いをしていない金額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78440</xdr:colOff>
      <xdr:row>133</xdr:row>
      <xdr:rowOff>98968</xdr:rowOff>
    </xdr:from>
    <xdr:to>
      <xdr:col>8</xdr:col>
      <xdr:colOff>945528</xdr:colOff>
      <xdr:row>135</xdr:row>
      <xdr:rowOff>25861</xdr:rowOff>
    </xdr:to>
    <xdr:sp macro="" textlink="">
      <xdr:nvSpPr>
        <xdr:cNvPr id="13" name="正方形/長方形 7">
          <a:extLst>
            <a:ext uri="{FF2B5EF4-FFF2-40B4-BE49-F238E27FC236}">
              <a16:creationId xmlns:a16="http://schemas.microsoft.com/office/drawing/2014/main" id="{D5B8ECB1-23BB-458C-BF90-58BE1CC16435}"/>
            </a:ext>
          </a:extLst>
        </xdr:cNvPr>
        <xdr:cNvSpPr/>
      </xdr:nvSpPr>
      <xdr:spPr>
        <a:xfrm>
          <a:off x="7295028" y="41437468"/>
          <a:ext cx="5640794" cy="55442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78440</xdr:colOff>
      <xdr:row>105</xdr:row>
      <xdr:rowOff>2399</xdr:rowOff>
    </xdr:from>
    <xdr:to>
      <xdr:col>8</xdr:col>
      <xdr:colOff>956734</xdr:colOff>
      <xdr:row>112</xdr:row>
      <xdr:rowOff>67235</xdr:rowOff>
    </xdr:to>
    <xdr:sp macro="" textlink="">
      <xdr:nvSpPr>
        <xdr:cNvPr id="4" name="正方形/長方形 3">
          <a:extLst>
            <a:ext uri="{FF2B5EF4-FFF2-40B4-BE49-F238E27FC236}">
              <a16:creationId xmlns:a16="http://schemas.microsoft.com/office/drawing/2014/main" id="{BAE9C9D2-50EF-4055-875B-8B82FD0D58DF}"/>
            </a:ext>
          </a:extLst>
        </xdr:cNvPr>
        <xdr:cNvSpPr/>
      </xdr:nvSpPr>
      <xdr:spPr>
        <a:xfrm>
          <a:off x="7307915" y="32625524"/>
          <a:ext cx="5640794" cy="226511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78440</xdr:colOff>
      <xdr:row>122</xdr:row>
      <xdr:rowOff>7199</xdr:rowOff>
    </xdr:from>
    <xdr:to>
      <xdr:col>8</xdr:col>
      <xdr:colOff>956734</xdr:colOff>
      <xdr:row>128</xdr:row>
      <xdr:rowOff>103253</xdr:rowOff>
    </xdr:to>
    <xdr:sp macro="" textlink="">
      <xdr:nvSpPr>
        <xdr:cNvPr id="5" name="正方形/長方形 4">
          <a:extLst>
            <a:ext uri="{FF2B5EF4-FFF2-40B4-BE49-F238E27FC236}">
              <a16:creationId xmlns:a16="http://schemas.microsoft.com/office/drawing/2014/main" id="{85EEF5A1-F02C-43A6-8D4C-28CBADCABB4A}"/>
            </a:ext>
          </a:extLst>
        </xdr:cNvPr>
        <xdr:cNvSpPr/>
      </xdr:nvSpPr>
      <xdr:spPr>
        <a:xfrm>
          <a:off x="7295028" y="37894287"/>
          <a:ext cx="5652000" cy="197864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78440</xdr:colOff>
      <xdr:row>94</xdr:row>
      <xdr:rowOff>285753</xdr:rowOff>
    </xdr:from>
    <xdr:to>
      <xdr:col>8</xdr:col>
      <xdr:colOff>956734</xdr:colOff>
      <xdr:row>100</xdr:row>
      <xdr:rowOff>224118</xdr:rowOff>
    </xdr:to>
    <xdr:sp macro="" textlink="">
      <xdr:nvSpPr>
        <xdr:cNvPr id="6" name="正方形/長方形 5">
          <a:extLst>
            <a:ext uri="{FF2B5EF4-FFF2-40B4-BE49-F238E27FC236}">
              <a16:creationId xmlns:a16="http://schemas.microsoft.com/office/drawing/2014/main" id="{0C1E061D-D57A-4056-B8D8-1BBF55608C21}"/>
            </a:ext>
          </a:extLst>
        </xdr:cNvPr>
        <xdr:cNvSpPr/>
      </xdr:nvSpPr>
      <xdr:spPr>
        <a:xfrm>
          <a:off x="7307915" y="29451303"/>
          <a:ext cx="5640794" cy="182431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給与支給総額について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xdr:txBody>
    </xdr:sp>
    <xdr:clientData/>
  </xdr:twoCellAnchor>
  <xdr:twoCellAnchor>
    <xdr:from>
      <xdr:col>4</xdr:col>
      <xdr:colOff>78441</xdr:colOff>
      <xdr:row>160</xdr:row>
      <xdr:rowOff>56030</xdr:rowOff>
    </xdr:from>
    <xdr:to>
      <xdr:col>8</xdr:col>
      <xdr:colOff>957141</xdr:colOff>
      <xdr:row>163</xdr:row>
      <xdr:rowOff>176893</xdr:rowOff>
    </xdr:to>
    <xdr:sp macro="" textlink="">
      <xdr:nvSpPr>
        <xdr:cNvPr id="8" name="正方形/長方形 9">
          <a:extLst>
            <a:ext uri="{FF2B5EF4-FFF2-40B4-BE49-F238E27FC236}">
              <a16:creationId xmlns:a16="http://schemas.microsoft.com/office/drawing/2014/main" id="{2F4C75AA-1381-43C9-8F8F-27632B59E1F3}"/>
            </a:ext>
          </a:extLst>
        </xdr:cNvPr>
        <xdr:cNvSpPr/>
      </xdr:nvSpPr>
      <xdr:spPr>
        <a:xfrm>
          <a:off x="7307916" y="49957505"/>
          <a:ext cx="5641200" cy="106383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 </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618352</xdr:colOff>
      <xdr:row>0</xdr:row>
      <xdr:rowOff>27214</xdr:rowOff>
    </xdr:from>
    <xdr:to>
      <xdr:col>5</xdr:col>
      <xdr:colOff>1698352</xdr:colOff>
      <xdr:row>0</xdr:row>
      <xdr:rowOff>296156</xdr:rowOff>
    </xdr:to>
    <xdr:sp macro="" textlink="">
      <xdr:nvSpPr>
        <xdr:cNvPr id="83" name="正方形/長方形 11">
          <a:extLst>
            <a:ext uri="{FF2B5EF4-FFF2-40B4-BE49-F238E27FC236}">
              <a16:creationId xmlns:a16="http://schemas.microsoft.com/office/drawing/2014/main" id="{DD18EF8F-EC03-4FC4-AC7B-79941AEA0A46}"/>
            </a:ext>
          </a:extLst>
        </xdr:cNvPr>
        <xdr:cNvSpPr/>
      </xdr:nvSpPr>
      <xdr:spPr>
        <a:xfrm>
          <a:off x="8524102" y="27214"/>
          <a:ext cx="1080000" cy="268942"/>
        </a:xfrm>
        <a:prstGeom prst="rect">
          <a:avLst/>
        </a:prstGeom>
        <a:solidFill>
          <a:srgbClr val="99FFCC"/>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a:t>
          </a:r>
          <a:r>
            <a:rPr kumimoji="1" lang="ja-JP" altLang="en-US"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回目用</a:t>
          </a:r>
        </a:p>
      </xdr:txBody>
    </xdr:sp>
    <xdr:clientData/>
  </xdr:twoCellAnchor>
  <xdr:twoCellAnchor>
    <xdr:from>
      <xdr:col>3</xdr:col>
      <xdr:colOff>1695685</xdr:colOff>
      <xdr:row>4</xdr:row>
      <xdr:rowOff>40821</xdr:rowOff>
    </xdr:from>
    <xdr:to>
      <xdr:col>3</xdr:col>
      <xdr:colOff>2307685</xdr:colOff>
      <xdr:row>4</xdr:row>
      <xdr:rowOff>292821</xdr:rowOff>
    </xdr:to>
    <xdr:sp macro="" textlink="">
      <xdr:nvSpPr>
        <xdr:cNvPr id="75" name="正方形/長方形 172">
          <a:extLst>
            <a:ext uri="{FF2B5EF4-FFF2-40B4-BE49-F238E27FC236}">
              <a16:creationId xmlns:a16="http://schemas.microsoft.com/office/drawing/2014/main" id="{336BA6B5-D0CF-45B6-84E7-5362A2F68614}"/>
            </a:ext>
          </a:extLst>
        </xdr:cNvPr>
        <xdr:cNvSpPr/>
      </xdr:nvSpPr>
      <xdr:spPr>
        <a:xfrm>
          <a:off x="6607864" y="1292678"/>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1059987</xdr:colOff>
      <xdr:row>4</xdr:row>
      <xdr:rowOff>40821</xdr:rowOff>
    </xdr:from>
    <xdr:to>
      <xdr:col>5</xdr:col>
      <xdr:colOff>1671987</xdr:colOff>
      <xdr:row>4</xdr:row>
      <xdr:rowOff>292821</xdr:rowOff>
    </xdr:to>
    <xdr:sp macro="" textlink="">
      <xdr:nvSpPr>
        <xdr:cNvPr id="76" name="正方形/長方形 15">
          <a:extLst>
            <a:ext uri="{FF2B5EF4-FFF2-40B4-BE49-F238E27FC236}">
              <a16:creationId xmlns:a16="http://schemas.microsoft.com/office/drawing/2014/main" id="{CAD95B42-651C-474F-A2A1-79E9EBB4B452}"/>
            </a:ext>
          </a:extLst>
        </xdr:cNvPr>
        <xdr:cNvSpPr/>
      </xdr:nvSpPr>
      <xdr:spPr>
        <a:xfrm>
          <a:off x="8965737" y="1292678"/>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163284</xdr:colOff>
      <xdr:row>4</xdr:row>
      <xdr:rowOff>40821</xdr:rowOff>
    </xdr:from>
    <xdr:to>
      <xdr:col>3</xdr:col>
      <xdr:colOff>1786085</xdr:colOff>
      <xdr:row>4</xdr:row>
      <xdr:rowOff>292821</xdr:rowOff>
    </xdr:to>
    <xdr:sp macro="" textlink="">
      <xdr:nvSpPr>
        <xdr:cNvPr id="77" name="正方形/長方形 172">
          <a:extLst>
            <a:ext uri="{FF2B5EF4-FFF2-40B4-BE49-F238E27FC236}">
              <a16:creationId xmlns:a16="http://schemas.microsoft.com/office/drawing/2014/main" id="{6B687F1C-9988-4156-B9A1-FE0DC1873F91}"/>
            </a:ext>
          </a:extLst>
        </xdr:cNvPr>
        <xdr:cNvSpPr/>
      </xdr:nvSpPr>
      <xdr:spPr>
        <a:xfrm>
          <a:off x="5075463" y="1292678"/>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2264385</xdr:colOff>
      <xdr:row>4</xdr:row>
      <xdr:rowOff>40821</xdr:rowOff>
    </xdr:from>
    <xdr:to>
      <xdr:col>5</xdr:col>
      <xdr:colOff>1141694</xdr:colOff>
      <xdr:row>4</xdr:row>
      <xdr:rowOff>292821</xdr:rowOff>
    </xdr:to>
    <xdr:sp macro="" textlink="">
      <xdr:nvSpPr>
        <xdr:cNvPr id="78" name="正方形/長方形 172">
          <a:extLst>
            <a:ext uri="{FF2B5EF4-FFF2-40B4-BE49-F238E27FC236}">
              <a16:creationId xmlns:a16="http://schemas.microsoft.com/office/drawing/2014/main" id="{19CEE421-C91C-4F3C-81E8-A19830FDBEC6}"/>
            </a:ext>
          </a:extLst>
        </xdr:cNvPr>
        <xdr:cNvSpPr/>
      </xdr:nvSpPr>
      <xdr:spPr>
        <a:xfrm>
          <a:off x="7176564" y="1292678"/>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4</xdr:col>
      <xdr:colOff>78440</xdr:colOff>
      <xdr:row>140</xdr:row>
      <xdr:rowOff>269183</xdr:rowOff>
    </xdr:from>
    <xdr:to>
      <xdr:col>8</xdr:col>
      <xdr:colOff>945528</xdr:colOff>
      <xdr:row>149</xdr:row>
      <xdr:rowOff>311606</xdr:rowOff>
    </xdr:to>
    <xdr:sp macro="" textlink="">
      <xdr:nvSpPr>
        <xdr:cNvPr id="10" name="正方形/長方形 1">
          <a:extLst>
            <a:ext uri="{FF2B5EF4-FFF2-40B4-BE49-F238E27FC236}">
              <a16:creationId xmlns:a16="http://schemas.microsoft.com/office/drawing/2014/main" id="{88979457-C220-4854-B75F-3D5B97F41B76}"/>
            </a:ext>
          </a:extLst>
        </xdr:cNvPr>
        <xdr:cNvSpPr/>
      </xdr:nvSpPr>
      <xdr:spPr>
        <a:xfrm>
          <a:off x="7295028" y="43804036"/>
          <a:ext cx="5640794" cy="286630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r>
            <a:rPr kumimoji="1" lang="ja-JP" altLang="en-US" sz="1200" b="1">
              <a:solidFill>
                <a:schemeClr val="tx1"/>
              </a:solidFill>
            </a:rPr>
            <a:t>⑬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78440</xdr:colOff>
      <xdr:row>130</xdr:row>
      <xdr:rowOff>179293</xdr:rowOff>
    </xdr:from>
    <xdr:to>
      <xdr:col>8</xdr:col>
      <xdr:colOff>945528</xdr:colOff>
      <xdr:row>133</xdr:row>
      <xdr:rowOff>65877</xdr:rowOff>
    </xdr:to>
    <xdr:sp macro="" textlink="">
      <xdr:nvSpPr>
        <xdr:cNvPr id="11" name="正方形/長方形 63">
          <a:extLst>
            <a:ext uri="{FF2B5EF4-FFF2-40B4-BE49-F238E27FC236}">
              <a16:creationId xmlns:a16="http://schemas.microsoft.com/office/drawing/2014/main" id="{603BBAAB-DD31-4D16-82C8-F36F622BD6BE}"/>
            </a:ext>
          </a:extLst>
        </xdr:cNvPr>
        <xdr:cNvSpPr/>
      </xdr:nvSpPr>
      <xdr:spPr>
        <a:xfrm>
          <a:off x="7295028" y="40576499"/>
          <a:ext cx="5640794" cy="82787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生産性向上の状況確認について</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78440</xdr:colOff>
      <xdr:row>135</xdr:row>
      <xdr:rowOff>77883</xdr:rowOff>
    </xdr:from>
    <xdr:to>
      <xdr:col>8</xdr:col>
      <xdr:colOff>945528</xdr:colOff>
      <xdr:row>140</xdr:row>
      <xdr:rowOff>223559</xdr:rowOff>
    </xdr:to>
    <xdr:sp macro="" textlink="">
      <xdr:nvSpPr>
        <xdr:cNvPr id="12" name="正方形/長方形 7">
          <a:extLst>
            <a:ext uri="{FF2B5EF4-FFF2-40B4-BE49-F238E27FC236}">
              <a16:creationId xmlns:a16="http://schemas.microsoft.com/office/drawing/2014/main" id="{93184C8B-7218-4F6B-990E-908017163883}"/>
            </a:ext>
          </a:extLst>
        </xdr:cNvPr>
        <xdr:cNvSpPr/>
      </xdr:nvSpPr>
      <xdr:spPr>
        <a:xfrm>
          <a:off x="7295028" y="42043912"/>
          <a:ext cx="5640794" cy="17145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・売上債権（売掛金・受取手形・未収入金）：商品を販売したが、まだ入金されていない金額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・仕入債務（買掛金・支払手形・未払金）：仕入れをしたが、まだ支払いをしていない金額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78440</xdr:colOff>
      <xdr:row>133</xdr:row>
      <xdr:rowOff>110171</xdr:rowOff>
    </xdr:from>
    <xdr:to>
      <xdr:col>8</xdr:col>
      <xdr:colOff>945528</xdr:colOff>
      <xdr:row>135</xdr:row>
      <xdr:rowOff>37064</xdr:rowOff>
    </xdr:to>
    <xdr:sp macro="" textlink="">
      <xdr:nvSpPr>
        <xdr:cNvPr id="13" name="正方形/長方形 7">
          <a:extLst>
            <a:ext uri="{FF2B5EF4-FFF2-40B4-BE49-F238E27FC236}">
              <a16:creationId xmlns:a16="http://schemas.microsoft.com/office/drawing/2014/main" id="{9134B50A-7763-48F2-AA6A-12D79EE6335E}"/>
            </a:ext>
          </a:extLst>
        </xdr:cNvPr>
        <xdr:cNvSpPr/>
      </xdr:nvSpPr>
      <xdr:spPr>
        <a:xfrm>
          <a:off x="7295028" y="41448671"/>
          <a:ext cx="5640794" cy="55442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ortal11\redirect\&#27704;&#37326;\&#24179;&#25104;&#65297;&#65300;&#24180;&#24230;&#19977;&#20117;&#20303;&#21451;&#26085;&#21029;&#27531;&#39640;&#25512;&#31227;&#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4.12月分三井残推移表 "/>
      <sheetName val="外貨(12月)"/>
      <sheetName val="14.11月分三井残推移表"/>
      <sheetName val="外貨(11月)"/>
      <sheetName val="14.10月分三井残推移表"/>
      <sheetName val="外貨(10月) "/>
      <sheetName val="外貨原紙"/>
      <sheetName val="14.9月分"/>
      <sheetName val="14.8月分"/>
      <sheetName val="14.7月分"/>
      <sheetName val="14.6月分"/>
      <sheetName val="三井提出"/>
      <sheetName val="14.5月分"/>
      <sheetName val="14.4月分"/>
      <sheetName val="外貨(9月)"/>
      <sheetName val="外貨(8月)"/>
      <sheetName val="外貨(7月)"/>
      <sheetName val="外貨(6月)"/>
      <sheetName val="外貨(5月)"/>
      <sheetName val="外貨(4月)"/>
      <sheetName val="平成１４年度三井住友日別残高推移表"/>
      <sheetName val="１１月分さくら"/>
      <sheetName val="#REF"/>
      <sheetName val="14.8月分三井残推移表"/>
      <sheetName val="三井残推移表原紙"/>
      <sheetName val="14_9月分"/>
      <sheetName val="Set-up"/>
      <sheetName val="F-3【㈱三信工業】PL"/>
      <sheetName val="F-1【㈱三信工業】BS"/>
      <sheetName val="Assum"/>
      <sheetName val="Prm"/>
      <sheetName val="14_12月分三井残推移表_"/>
      <sheetName val="14_11月分三井残推移表"/>
      <sheetName val="14_10月分三井残推移表"/>
      <sheetName val="外貨(10月)_"/>
      <sheetName val="14_8月分"/>
      <sheetName val="14_7月分"/>
      <sheetName val="14_6月分"/>
      <sheetName val="14_5月分"/>
      <sheetName val="14_4月分"/>
      <sheetName val="14_8月分三井残推移表"/>
      <sheetName val="data"/>
      <sheetName val="Sheet2"/>
      <sheetName val="sysWorkbook"/>
      <sheetName val="Form1-1"/>
      <sheetName val="Form90-1-2"/>
      <sheetName val="グルーピング"/>
      <sheetName val="単価マスタ他"/>
      <sheetName val="実績②"/>
      <sheetName val="賃貸用追加"/>
      <sheetName val="賃貸用"/>
      <sheetName val="CODE"/>
      <sheetName val="COMMON"/>
      <sheetName val="list "/>
      <sheetName val="リスト"/>
      <sheetName val="生人台帳"/>
      <sheetName val="PullDown"/>
      <sheetName val="定性要因情報"/>
      <sheetName val="INPUT (1)"/>
      <sheetName val="NPV"/>
      <sheetName val="Valuation"/>
      <sheetName val="INPUT (3)"/>
      <sheetName val="INPUT (2)"/>
      <sheetName val="Control LBO"/>
      <sheetName val="営業部"/>
      <sheetName val="Q&amp;A"/>
      <sheetName val="NO429_添付1SGA"/>
      <sheetName val="NO431_添付2売上"/>
      <sheetName val="NO432_添付3営業外・特別"/>
      <sheetName val="NO434_添付4人件費"/>
      <sheetName val="分類リスト"/>
      <sheetName val="Q&amp;A(財務税務以外)"/>
      <sheetName val="■勘定科目一覧表"/>
      <sheetName val="商標権"/>
      <sheetName val="P1実績①"/>
      <sheetName val="連結財務諸表"/>
      <sheetName val="不動状況9706"/>
      <sheetName val="診療科部門設定シート（マスタ消さない)"/>
      <sheetName val="リスト一覧"/>
      <sheetName val="勘定科目コード表"/>
      <sheetName val="事業リスト"/>
      <sheetName val="Sheet1"/>
      <sheetName val="sccglprim00"/>
      <sheetName val="¿4.9月分"/>
      <sheetName val="Settings_Lists"/>
      <sheetName val="PL（百万）(S23～H8)"/>
      <sheetName val="科目"/>
      <sheetName val="Macro5"/>
      <sheetName val="G-BS"/>
      <sheetName val="10-1 Media"/>
      <sheetName val="10-cut"/>
      <sheetName val="投資区分"/>
      <sheetName val="対象会社略称"/>
      <sheetName val="FY17不明アカウント"/>
      <sheetName val="Sheet4"/>
      <sheetName val="14_12月分三井残推移表_1"/>
      <sheetName val="14_9月分1"/>
      <sheetName val="entity-Sub"/>
      <sheetName val="ﾃﾞｰﾀ"/>
      <sheetName val="基本量販店動向"/>
      <sheetName val="Pull Down List"/>
      <sheetName val="CA1 - Sac"/>
      <sheetName val="CA2 - Sac"/>
      <sheetName val="CA3 - Sac"/>
      <sheetName val="TX1"/>
      <sheetName val="VA1 "/>
      <sheetName val="VA2"/>
      <sheetName val="Settings and Index"/>
      <sheetName val="Summary"/>
      <sheetName val="Table"/>
      <sheetName val="Status summary"/>
      <sheetName val="14_11月分三井残推移表1"/>
      <sheetName val="14_10月分三井残推移表1"/>
      <sheetName val="外貨(10月)_1"/>
      <sheetName val="14_8月分1"/>
      <sheetName val="14_7月分1"/>
      <sheetName val="14_6月分1"/>
      <sheetName val="14_5月分1"/>
      <sheetName val="14_4月分1"/>
      <sheetName val="14_8月分三井残推移表1"/>
      <sheetName val="表紙"/>
      <sheetName val="14_12月分三井残推移表_2"/>
      <sheetName val="BS INPUT"/>
      <sheetName val="定義"/>
      <sheetName val="区分Table"/>
      <sheetName val="List"/>
      <sheetName val="損益分岐点(1)"/>
      <sheetName val="選択リスト"/>
      <sheetName val="【開示】注記要集計"/>
      <sheetName val="Lists"/>
      <sheetName val="進捗状況管理表インポート"/>
      <sheetName val="List Backdata"/>
      <sheetName val="仕訳種別定義"/>
      <sheetName val="Master"/>
      <sheetName val="Ｙ10見込PL"/>
      <sheetName val="単月PL (サントリー用)"/>
      <sheetName val="テーブル"/>
      <sheetName val="プルダウンリスト"/>
      <sheetName val="非表示【経費バックデータ1】"/>
      <sheetName val="非表示【経費バックデータ2】"/>
      <sheetName val="非表示【経費3】"/>
      <sheetName val="再計算"/>
      <sheetName val="20年度"/>
      <sheetName val="内訳"/>
      <sheetName val="派遣"/>
      <sheetName val="法人税県民税"/>
      <sheetName val="雑収入上期"/>
      <sheetName val="雑収入下期"/>
      <sheetName val="france"/>
      <sheetName val="italy"/>
      <sheetName val="uk"/>
      <sheetName val="netherlands"/>
      <sheetName val="SLs"/>
      <sheetName val="入力規制リスト"/>
      <sheetName val="入力規則"/>
      <sheetName val="役職読替マスタ"/>
      <sheetName val="リストデータ"/>
      <sheetName val="5.7 Budget accuracy"/>
      <sheetName val="2.3e Bridge3"/>
      <sheetName val="2.10 LTM"/>
      <sheetName val="2.8a Norm"/>
      <sheetName val="2.8b Norm"/>
      <sheetName val="2.8c Norm"/>
      <sheetName val="2.12 Run rate"/>
      <sheetName val="2.3 Sales mix"/>
      <sheetName val="GRAPH DATA"/>
      <sheetName val="マスタ"/>
      <sheetName val="コード表＆科目リスト"/>
      <sheetName val="_040SM事業本部"/>
      <sheetName val="営業報告"/>
      <sheetName val="データ入力"/>
      <sheetName val="総費用"/>
      <sheetName val="店舗一覧"/>
      <sheetName val="競合財務比較"/>
      <sheetName val="ビジネス"/>
      <sheetName val="1150"/>
      <sheetName val="1373"/>
      <sheetName val="0373"/>
      <sheetName val="法務（QA）1"/>
      <sheetName val="法務（資料）1"/>
      <sheetName val="記入上の説明"/>
      <sheetName val="担保物件収支報告書"/>
      <sheetName val="年次予算"/>
      <sheetName val="Instruction"/>
      <sheetName val="East &amp; South 2001"/>
      <sheetName val="COVER"/>
      <sheetName val="0. マスタ"/>
      <sheetName val="入力リスト"/>
      <sheetName val="Datalist"/>
      <sheetName val="MAP"/>
      <sheetName val="FY16 Exchange Rates"/>
      <sheetName val="Exchange Rates"/>
      <sheetName val="Pull Down"/>
      <sheetName val="Datalists"/>
      <sheetName val="会社名"/>
      <sheetName val="14_9月分2"/>
      <sheetName val="list_"/>
      <sheetName val="INPUT_(1)"/>
      <sheetName val="INPUT_(3)"/>
      <sheetName val="INPUT_(2)"/>
      <sheetName val="Control_LBO"/>
      <sheetName val="¿4_9月分"/>
      <sheetName val="FY16_Exchange_Rates"/>
      <sheetName val="Exchange_Rates"/>
      <sheetName val="Pull_Down"/>
      <sheetName val="Entities and FX"/>
      <sheetName val="DropDownList"/>
      <sheetName val="ガイダンス"/>
      <sheetName val="share holders"/>
      <sheetName val="提携"/>
      <sheetName val="capacity"/>
      <sheetName val="data book"/>
      <sheetName val="RP&amp;PER"/>
      <sheetName val="stainless"/>
      <sheetName val="鋼材平均価格"/>
      <sheetName val="sales mix"/>
      <sheetName val="ｷｬｯｼｭフロー計算書"/>
      <sheetName val="OP per ton"/>
      <sheetName val="ﾄﾖﾀ･日産"/>
      <sheetName val="OPM比較"/>
      <sheetName val="業績比較"/>
      <sheetName val="Hot Coil Cost"/>
      <sheetName val="DE ratio"/>
      <sheetName val="Financial Summary"/>
      <sheetName val="成長戦略"/>
      <sheetName val="増減分析"/>
      <sheetName val="SCC Table"/>
      <sheetName val="一覧用リスト"/>
      <sheetName val="A"/>
      <sheetName val="ACT YTD Hype In-market"/>
      <sheetName val="MYC In-market l-2-l"/>
      <sheetName val="In-Mark PY act &amp; MYC"/>
      <sheetName val="14_12月分三井残推移表_3"/>
      <sheetName val="14_11月分三井残推移表2"/>
      <sheetName val="14_10月分三井残推移表2"/>
      <sheetName val="外貨(10月)_2"/>
      <sheetName val="14_9月分3"/>
      <sheetName val="14_8月分2"/>
      <sheetName val="14_7月分2"/>
      <sheetName val="14_6月分2"/>
      <sheetName val="14_5月分2"/>
      <sheetName val="14_4月分2"/>
      <sheetName val="14_8月分三井残推移表2"/>
      <sheetName val="list_1"/>
      <sheetName val="INPUT_(1)1"/>
      <sheetName val="INPUT_(3)1"/>
      <sheetName val="INPUT_(2)1"/>
      <sheetName val="Control_LBO1"/>
      <sheetName val="¿4_9月分1"/>
      <sheetName val="FY16_Exchange_Rates1"/>
      <sheetName val="Exchange_Rates1"/>
      <sheetName val="Pull_Down1"/>
      <sheetName val="Entities_and_FX"/>
      <sheetName val="vlookup"/>
      <sheetName val="form06"/>
      <sheetName val="form10"/>
      <sheetName val="form18"/>
      <sheetName val="form19-1"/>
      <sheetName val="form19-2"/>
      <sheetName val="form19-3"/>
      <sheetName val="form19"/>
      <sheetName val="FORM36-1"/>
      <sheetName val="FORM36-2"/>
      <sheetName val="A_全事業所チェックシート"/>
      <sheetName val="Timing"/>
      <sheetName val="03100(SS)"/>
      <sheetName val="10-1_Media"/>
      <sheetName val="①営業利益　配賦表"/>
      <sheetName val="ROP-RS"/>
      <sheetName val="Priority Flag"/>
      <sheetName val="C_製造原価"/>
      <sheetName val="C_PL概観"/>
      <sheetName val="PTD"/>
      <sheetName val="GH GM"/>
      <sheetName val="SATZ GM"/>
      <sheetName val="MALTA"/>
      <sheetName val="FES PM"/>
      <sheetName val="SPARK"/>
      <sheetName val="SUPERMONT"/>
      <sheetName val="SUPERMONT P"/>
      <sheetName val="FES GM"/>
      <sheetName val="WP２"/>
      <sheetName val="DIV INC"/>
      <sheetName val="DropZone"/>
      <sheetName val="Dane"/>
      <sheetName val="QAリスト_事業"/>
      <sheetName val="住民税 (3)"/>
      <sheetName val="ISIとGとCHまとめ"/>
      <sheetName val="学園まとめ(月次より)"/>
      <sheetName val="有価証券台帳"/>
      <sheetName val="健保･厚生月額一覧 基準表"/>
      <sheetName val="10-1_Media1"/>
      <sheetName val="Pull_Down_List1"/>
      <sheetName val="Settings_and_Index1"/>
      <sheetName val="CA1_-_Sac1"/>
      <sheetName val="CA2_-_Sac1"/>
      <sheetName val="CA3_-_Sac1"/>
      <sheetName val="VA1_1"/>
      <sheetName val="Pull_Down_List"/>
      <sheetName val="Settings_and_Index"/>
      <sheetName val="CA1_-_Sac"/>
      <sheetName val="CA2_-_Sac"/>
      <sheetName val="CA3_-_Sac"/>
      <sheetName val="VA1_"/>
      <sheetName val="14_12月分三井残推移表_4"/>
      <sheetName val="14_11月分三井残推移表3"/>
      <sheetName val="14_10月分三井残推移表3"/>
      <sheetName val="外貨(10月)_3"/>
      <sheetName val="14_9月分4"/>
      <sheetName val="14_8月分3"/>
      <sheetName val="14_7月分3"/>
      <sheetName val="14_6月分3"/>
      <sheetName val="14_5月分3"/>
      <sheetName val="14_4月分3"/>
      <sheetName val="14_8月分三井残推移表3"/>
      <sheetName val="list_2"/>
      <sheetName val="INPUT_(1)2"/>
      <sheetName val="INPUT_(3)2"/>
      <sheetName val="INPUT_(2)2"/>
      <sheetName val="Control_LBO2"/>
      <sheetName val="¿4_9月分2"/>
      <sheetName val="10-1_Media2"/>
      <sheetName val="Pull_Down_List2"/>
      <sheetName val="Settings_and_Index2"/>
      <sheetName val="CA1_-_Sac2"/>
      <sheetName val="CA2_-_Sac2"/>
      <sheetName val="CA3_-_Sac2"/>
      <sheetName val="VA1_2"/>
      <sheetName val="選択肢"/>
      <sheetName val="単組名"/>
      <sheetName val="IN（丸）"/>
      <sheetName val="販効DIV"/>
      <sheetName val="経費FMT 管理科目"/>
      <sheetName val="新店"/>
      <sheetName val="アクティブ原紙"/>
      <sheetName val="契約先ﾏｽﾀ"/>
      <sheetName val="★重要 販管費機能分類"/>
      <sheetName val="減価償却一覧"/>
      <sheetName val="TA配賦"/>
      <sheetName val="修繕費"/>
      <sheetName val="B-3"/>
      <sheetName val="Données"/>
      <sheetName val="サントリー発令者"/>
      <sheetName val="Backup"/>
      <sheetName val="Summary Overview"/>
      <sheetName val="Summary Changes"/>
      <sheetName val="QandD"/>
      <sheetName val="Prioritize"/>
      <sheetName val="Bubbles"/>
      <sheetName val="Bubbles (2)"/>
      <sheetName val="Bubbles (3)"/>
      <sheetName val="Score_tables _X"/>
      <sheetName val="Score_tables _Y"/>
      <sheetName val="FTE matrix"/>
      <sheetName val="External project matrix"/>
      <sheetName val="DataDetailAlloc"/>
      <sheetName val="FTE input"/>
      <sheetName val="Help on OPEX"/>
      <sheetName val="Opex_input"/>
      <sheetName val="Settings"/>
      <sheetName val="Manual Input from TEAMS"/>
      <sheetName val="Snapshot before linking"/>
      <sheetName val="菖蒲RTSRT1"/>
      <sheetName val="2019賃料予実"/>
      <sheetName val="賃料・共益"/>
      <sheetName val="user関連"/>
      <sheetName val="OP"/>
      <sheetName val="SBFM"/>
      <sheetName val="AOP-JUNE FCST"/>
      <sheetName val="会社別事業"/>
      <sheetName val="PLDesign"/>
      <sheetName val="BalanceSheet"/>
      <sheetName val="CFFCast"/>
      <sheetName val=""/>
      <sheetName val="FY2012 Merchandise Gross Margin"/>
      <sheetName val="INPUT"/>
      <sheetName val="Input_sheet"/>
      <sheetName val="ﾃｰﾌﾞﾙ"/>
      <sheetName val="14_12月分三井残推移表_5"/>
      <sheetName val="14_11月分三井残推移表4"/>
      <sheetName val="14_10月分三井残推移表4"/>
      <sheetName val="外貨(10月)_4"/>
      <sheetName val="14_8月分4"/>
      <sheetName val="14_7月分4"/>
      <sheetName val="14_6月分4"/>
      <sheetName val="14_5月分4"/>
      <sheetName val="14_4月分4"/>
      <sheetName val="14_8月分三井残推移表4"/>
      <sheetName val="単月PL_(サントリー用)2"/>
      <sheetName val="Status_summary2"/>
      <sheetName val="BS_INPUT2"/>
      <sheetName val="GRAPH_DATA2"/>
      <sheetName val="East_&amp;_South_20012"/>
      <sheetName val="List_Backdata2"/>
      <sheetName val="単月PL_(サントリー用)"/>
      <sheetName val="Status_summary"/>
      <sheetName val="BS_INPUT"/>
      <sheetName val="GRAPH_DATA"/>
      <sheetName val="East_&amp;_South_2001"/>
      <sheetName val="List_Backdata"/>
      <sheetName val="単月PL_(サントリー用)1"/>
      <sheetName val="Status_summary1"/>
      <sheetName val="BS_INPUT1"/>
      <sheetName val="GRAPH_DATA1"/>
      <sheetName val="East_&amp;_South_20011"/>
      <sheetName val="List_Backdata1"/>
      <sheetName val="支払スケジュール"/>
      <sheetName val="SEMG SH"/>
      <sheetName val="Segment"/>
      <sheetName val="Sheet3"/>
      <sheetName val="Capitalization"/>
      <sheetName val="社員リスト"/>
      <sheetName val="１．InfoCube (YKCH0010)案１"/>
      <sheetName val="１．InfoCube (YKCH0010) 案２"/>
      <sheetName val="連結計"/>
      <sheetName val="5_7_Budget_accuracy"/>
      <sheetName val="2_3e_Bridge3"/>
      <sheetName val="2_10_LTM"/>
      <sheetName val="2_8a_Norm"/>
      <sheetName val="2_8b_Norm"/>
      <sheetName val="2_8c_Norm"/>
      <sheetName val="2_12_Run_rate"/>
      <sheetName val="2_3_Sales_mix"/>
      <sheetName val="0__マスタ"/>
      <sheetName val="share_holders"/>
      <sheetName val="data_book"/>
      <sheetName val="sales_mix"/>
      <sheetName val="OP_per_ton"/>
      <sheetName val="Hot_Coil_Cost"/>
      <sheetName val="DE_ratio"/>
      <sheetName val="Financial_Summary"/>
      <sheetName val="SCC_Table"/>
      <sheetName val="FY16_Exchange_Rates2"/>
      <sheetName val="Exchange_Rates2"/>
      <sheetName val="Pull_Down2"/>
      <sheetName val="Entities_and_FX1"/>
      <sheetName val="ACT_YTD_Hype_In-market"/>
      <sheetName val="MYC_In-market_l-2-l"/>
      <sheetName val="In-Mark_PY_act_&amp;_MYC"/>
      <sheetName val="Priority_Flag"/>
      <sheetName val="元ﾃﾞｰﾀ"/>
      <sheetName val="入力内容"/>
      <sheetName val="入力内容 "/>
      <sheetName val="退職事由・転職先一覧"/>
      <sheetName val="入力シート①（担当名）"/>
      <sheetName val="リスト用"/>
      <sheetName val="更新補助"/>
      <sheetName val="シミュパターン"/>
      <sheetName val="区分1"/>
      <sheetName val="区分2"/>
      <sheetName val="担当"/>
      <sheetName val="預り保証金D"/>
      <sheetName val="HITO08"/>
      <sheetName val="年度PL (並び替え可)"/>
      <sheetName val="計算ベース"/>
      <sheetName val="利益目標貼付"/>
      <sheetName val="年度PL_(並び替え可)"/>
      <sheetName val="AMEX08"/>
      <sheetName val="cc"/>
      <sheetName val="Project P&amp;L"/>
      <sheetName val="DANHPHAP"/>
      <sheetName val="総括NO.1"/>
      <sheetName val="決算資金算定表"/>
      <sheetName val="14_9月分5"/>
      <sheetName val="list_3"/>
      <sheetName val="INPUT_(1)3"/>
      <sheetName val="INPUT_(3)3"/>
      <sheetName val="INPUT_(2)3"/>
      <sheetName val="Control_LBO3"/>
      <sheetName val="¿4_9月分3"/>
      <sheetName val="10-1_Media3"/>
      <sheetName val="Pull_Down_List3"/>
      <sheetName val="CA1_-_Sac3"/>
      <sheetName val="CA2_-_Sac3"/>
      <sheetName val="CA3_-_Sac3"/>
      <sheetName val="VA1_3"/>
      <sheetName val="Settings_and_Index3"/>
      <sheetName val="GH_GM"/>
      <sheetName val="SATZ_GM"/>
      <sheetName val="FES_PM"/>
      <sheetName val="SUPERMONT_P"/>
      <sheetName val="FES_GM"/>
      <sheetName val="DIV_INC"/>
      <sheetName val="住民税_(3)"/>
      <sheetName val="健保･厚生月額一覧_基準表"/>
      <sheetName val="経費FMT_管理科目"/>
      <sheetName val="★重要_販管費機能分類"/>
      <sheetName val="１．InfoCube_(YKCH0010)案１"/>
      <sheetName val="１．InfoCube_(YKCH0010)_案２"/>
      <sheetName val="Summary_Overview"/>
      <sheetName val="Summary_Changes"/>
      <sheetName val="Bubbles_(2)"/>
      <sheetName val="Bubbles_(3)"/>
      <sheetName val="Score_tables__X"/>
      <sheetName val="Score_tables__Y"/>
      <sheetName val="FTE_matrix"/>
      <sheetName val="External_project_matrix"/>
      <sheetName val="FTE_input"/>
      <sheetName val="Help_on_OPEX"/>
      <sheetName val="Manual_Input_from_TEAMS"/>
      <sheetName val="Snapshot_before_linking"/>
      <sheetName val="AOP-JUNE_FCST"/>
      <sheetName val="FY2012_Merchandise_Gross_Margin"/>
      <sheetName val="14_12月分三井残推移表_6"/>
      <sheetName val="14_11月分三井残推移表5"/>
      <sheetName val="14_10月分三井残推移表5"/>
      <sheetName val="外貨(10月)_5"/>
      <sheetName val="14_8月分5"/>
      <sheetName val="14_7月分5"/>
      <sheetName val="14_6月分5"/>
      <sheetName val="14_5月分5"/>
      <sheetName val="14_4月分5"/>
      <sheetName val="14_8月分三井残推移表5"/>
      <sheetName val="Status_summary3"/>
      <sheetName val="BS_INPUT3"/>
      <sheetName val="単月PL_(サントリー用)3"/>
      <sheetName val="List_Backdata3"/>
      <sheetName val="GRAPH_DATA3"/>
      <sheetName val="5_7_Budget_accuracy1"/>
      <sheetName val="2_3e_Bridge31"/>
      <sheetName val="2_10_LTM1"/>
      <sheetName val="2_8a_Norm1"/>
      <sheetName val="2_8b_Norm1"/>
      <sheetName val="2_8c_Norm1"/>
      <sheetName val="2_12_Run_rate1"/>
      <sheetName val="2_3_Sales_mix1"/>
      <sheetName val="East_&amp;_South_20013"/>
      <sheetName val="0__マスタ1"/>
      <sheetName val="share_holders1"/>
      <sheetName val="data_book1"/>
      <sheetName val="sales_mix1"/>
      <sheetName val="OP_per_ton1"/>
      <sheetName val="Hot_Coil_Cost1"/>
      <sheetName val="DE_ratio1"/>
      <sheetName val="Financial_Summary1"/>
      <sheetName val="SCC_Table1"/>
      <sheetName val="FY16_Exchange_Rates3"/>
      <sheetName val="Exchange_Rates3"/>
      <sheetName val="Pull_Down3"/>
      <sheetName val="Entities_and_FX2"/>
      <sheetName val="ACT_YTD_Hype_In-market1"/>
      <sheetName val="MYC_In-market_l-2-l1"/>
      <sheetName val="In-Mark_PY_act_&amp;_MYC1"/>
      <sheetName val="Priority_Flag1"/>
      <sheetName val="SEMG_SH"/>
      <sheetName val="入力内容_"/>
      <sheetName val="Matrix3"/>
      <sheetName val="Start Values"/>
      <sheetName val="Reference"/>
      <sheetName val="Sheet5"/>
      <sheetName val="運転資本外観"/>
      <sheetName val="S33"/>
      <sheetName val="E 4 - Long Out. Analysis"/>
      <sheetName val="10"/>
      <sheetName val="⑤ｸﾞﾙｰﾌﾟ営業推進 "/>
      <sheetName val="ﾌｰｽﾞ売荒"/>
      <sheetName val="取引先"/>
      <sheetName val="メーカー"/>
      <sheetName val="クラス"/>
      <sheetName val="全国"/>
      <sheetName val="P-TBL"/>
      <sheetName val="店舗分類名"/>
      <sheetName val="閉鎖店"/>
      <sheetName val="基本cvs動向"/>
      <sheetName val="fatturato"/>
      <sheetName val="ﾌﾟﾗﾝﾄ"/>
      <sheetName val="外注作業"/>
      <sheetName val="利益ｾﾝﾀｰ"/>
      <sheetName val="活動単価(2005下)"/>
      <sheetName val="ARCHA 640"/>
      <sheetName val="ARCHA แคน"/>
      <sheetName val="ช้าง DRAUGHT 330 "/>
      <sheetName val="14_12月分三井残推移表_7"/>
      <sheetName val="14_11月分三井残推移表6"/>
      <sheetName val="14_10月分三井残推移表6"/>
      <sheetName val="外貨(10月)_6"/>
      <sheetName val="14_9月分6"/>
      <sheetName val="14_8月分6"/>
      <sheetName val="14_7月分6"/>
      <sheetName val="14_6月分6"/>
      <sheetName val="14_5月分6"/>
      <sheetName val="14_4月分6"/>
      <sheetName val="14_8月分三井残推移表6"/>
      <sheetName val="list_4"/>
      <sheetName val="INPUT_(1)4"/>
      <sheetName val="INPUT_(3)4"/>
      <sheetName val="INPUT_(2)4"/>
      <sheetName val="Control_LBO4"/>
      <sheetName val="¿4_9月分4"/>
      <sheetName val="10-1_Media4"/>
      <sheetName val="Pull_Down_List4"/>
      <sheetName val="Settings_and_Index4"/>
      <sheetName val="CA1_-_Sac4"/>
      <sheetName val="CA2_-_Sac4"/>
      <sheetName val="CA3_-_Sac4"/>
      <sheetName val="VA1_4"/>
      <sheetName val="Status_summary4"/>
      <sheetName val="BS_INPUT4"/>
      <sheetName val="単月PL_(サントリー用)4"/>
      <sheetName val="List_Backdata4"/>
      <sheetName val="5_7_Budget_accuracy2"/>
      <sheetName val="2_3e_Bridge32"/>
      <sheetName val="2_10_LTM2"/>
      <sheetName val="2_8a_Norm2"/>
      <sheetName val="2_8b_Norm2"/>
      <sheetName val="2_8c_Norm2"/>
      <sheetName val="2_12_Run_rate2"/>
      <sheetName val="2_3_Sales_mix2"/>
      <sheetName val="GRAPH_DATA4"/>
      <sheetName val="East_&amp;_South_20014"/>
      <sheetName val="0__マスタ2"/>
      <sheetName val="share_holders2"/>
      <sheetName val="data_book2"/>
      <sheetName val="sales_mix2"/>
      <sheetName val="OP_per_ton2"/>
      <sheetName val="Hot_Coil_Cost2"/>
      <sheetName val="DE_ratio2"/>
      <sheetName val="Financial_Summary2"/>
      <sheetName val="SCC_Table2"/>
      <sheetName val="FY16_Exchange_Rates4"/>
      <sheetName val="Exchange_Rates4"/>
      <sheetName val="Pull_Down4"/>
      <sheetName val="Entities_and_FX3"/>
      <sheetName val="ACT_YTD_Hype_In-market2"/>
      <sheetName val="MYC_In-market_l-2-l2"/>
      <sheetName val="In-Mark_PY_act_&amp;_MYC2"/>
      <sheetName val="Priority_Flag2"/>
      <sheetName val="GH_GM1"/>
      <sheetName val="SATZ_GM1"/>
      <sheetName val="FES_PM1"/>
      <sheetName val="SUPERMONT_P1"/>
      <sheetName val="FES_GM1"/>
      <sheetName val="DIV_INC1"/>
      <sheetName val="住民税_(3)1"/>
      <sheetName val="健保･厚生月額一覧_基準表1"/>
      <sheetName val="経費FMT_管理科目1"/>
      <sheetName val="★重要_販管費機能分類1"/>
      <sheetName val="Summary_Overview1"/>
      <sheetName val="Summary_Changes1"/>
      <sheetName val="Bubbles_(2)1"/>
      <sheetName val="Bubbles_(3)1"/>
      <sheetName val="Score_tables__X1"/>
      <sheetName val="Score_tables__Y1"/>
      <sheetName val="FTE_matrix1"/>
      <sheetName val="External_project_matrix1"/>
      <sheetName val="FTE_input1"/>
      <sheetName val="Help_on_OPEX1"/>
      <sheetName val="Manual_Input_from_TEAMS1"/>
      <sheetName val="Snapshot_before_linking1"/>
      <sheetName val="AOP-JUNE_FCST1"/>
      <sheetName val="FY2012_Merchandise_Gross_Margi1"/>
      <sheetName val="１．InfoCube_(YKCH0010)案１1"/>
      <sheetName val="１．InfoCube_(YKCH0010)_案２1"/>
      <sheetName val="SEMG_SH1"/>
      <sheetName val="入力内容_1"/>
      <sheetName val="年度PL_(並び替え可)1"/>
      <sheetName val="Project_P&amp;L"/>
      <sheetName val="総括NO_1"/>
      <sheetName val="Start_Values"/>
      <sheetName val="E_4_-_Long_Out__Analysis"/>
      <sheetName val="⑤ｸﾞﾙｰﾌﾟ営業推進_"/>
      <sheetName val="DB"/>
      <sheetName val="summary　New　(J)"/>
      <sheetName val="財務三表"/>
      <sheetName val="DCF"/>
      <sheetName val="FS"/>
      <sheetName val="財務三表 (部門集計)"/>
      <sheetName val="■減価償却費"/>
      <sheetName val="CF_全社"/>
      <sheetName val="修正履歴"/>
      <sheetName val="サマリ添付用PL_0225用"/>
      <sheetName val="CF(リスク対策効果)_0225用"/>
      <sheetName val="PL変更履歴"/>
      <sheetName val="財務三表サマリ"/>
      <sheetName val="固定費サマリ"/>
      <sheetName val="CF(リスク対策効果)"/>
      <sheetName val="人員計画"/>
      <sheetName val="CF・FCFグラフ"/>
      <sheetName val="BS_20190603_修正"/>
      <sheetName val="BS_20190531"/>
      <sheetName val="BS(2018)"/>
      <sheetName val="BS(2019)"/>
      <sheetName val="PL(2018)"/>
      <sheetName val="PL(2019)"/>
      <sheetName val="経費レポート(191209)"/>
      <sheetName val="R20_106（予実績200122)"/>
      <sheetName val="PL(200123時点)"/>
      <sheetName val="PL(201911時点)"/>
      <sheetName val="月次PL-資金繰り_201809old"/>
      <sheetName val="月次PL-資金繰り_201809"/>
      <sheetName val="財務三表 (部門集計)_シ・ローン"/>
      <sheetName val="財務三表 (部門集計)_対策案"/>
      <sheetName val="財務三表 (旧)"/>
      <sheetName val="月別BS"/>
      <sheetName val="本社 (2)"/>
      <sheetName val="技術開発"/>
      <sheetName val="パネル事業"/>
      <sheetName val="パネル事業G4.5"/>
      <sheetName val="パネル事業G5.5"/>
      <sheetName val="対策案"/>
      <sheetName val="事業開発"/>
      <sheetName val="技術ビジネス"/>
      <sheetName val="固定資産"/>
      <sheetName val="■税・保険"/>
      <sheetName val="借入金"/>
      <sheetName val="TCL Loan"/>
      <sheetName val="資本金等"/>
      <sheetName val="【出力】 収支"/>
      <sheetName val="FY20_JBOSS最終"/>
      <sheetName val="■固定費"/>
      <sheetName val="■本社"/>
      <sheetName val="■開発_要素"/>
      <sheetName val="■G4.5_開発・生産"/>
      <sheetName val="■G5.5_開発生産"/>
      <sheetName val="◇G5.5投資計画"/>
      <sheetName val="■技術ビジネス"/>
      <sheetName val="コベナンツ判定"/>
      <sheetName val="設備支払額調整"/>
      <sheetName val="発注・支払表  (1127)"/>
      <sheetName val="発注・支払表 "/>
      <sheetName val="IPB想定②"/>
      <sheetName val="BS_20190529"/>
      <sheetName val="PL_20190529"/>
      <sheetName val="月別データ_20190529"/>
      <sheetName val="BS (20181121)"/>
      <sheetName val="シート相関図＆変更履歴"/>
      <sheetName val="CF計算基礎"/>
      <sheetName val="CF計算用"/>
      <sheetName val="CF_計算用(月次)"/>
      <sheetName val="GK-TK試算"/>
      <sheetName val="財務三表 (大植さん)"/>
      <sheetName val="1株当たり純資産推移"/>
      <sheetName val="BS_FY18見込使用"/>
      <sheetName val="合同会社_20181105"/>
      <sheetName val="BS（円単位）"/>
      <sheetName val="本社"/>
      <sheetName val="(old) 収支集計(全社・単独)"/>
      <sheetName val="(新) 収支集計(全社・単独)"/>
      <sheetName val="機種別収支"/>
      <sheetName val="(新) G5.5機種別収支"/>
      <sheetName val="(旧) G5.5機種別収支"/>
      <sheetName val="【出力】機種別個別収支"/>
      <sheetName val="BS_全社"/>
      <sheetName val="pptx(トップラインデータ集)"/>
      <sheetName val="pptx(人員)"/>
      <sheetName val="pptx(全社集計)"/>
      <sheetName val="【入力】 ⇒"/>
      <sheetName val="●トップライン_G4.5"/>
      <sheetName val="●トップライン_G5.5"/>
      <sheetName val="生産数量在庫調整"/>
      <sheetName val="●トップライン_G5.5 (変動費計算)"/>
      <sheetName val="生産委託"/>
      <sheetName val="タッチ"/>
      <sheetName val="【出力】→"/>
      <sheetName val="【出力】 トップライン_G4.5"/>
      <sheetName val="【出力】 トップライン_G5.5"/>
      <sheetName val="【引用】→"/>
      <sheetName val="人件費レート"/>
      <sheetName val="◇人件費前提条件"/>
      <sheetName val="◇引用_既存投資"/>
      <sheetName val="◇引用_廃棄損"/>
      <sheetName val="製造部人員まとめ"/>
      <sheetName val="ｼｰﾄｺｽﾄ(HRC+裏面ITO除く+ガラス）"/>
      <sheetName val="減価償却費"/>
      <sheetName val="能美固定費"/>
      <sheetName val="EL材料費"/>
      <sheetName val="PARAMETRES"/>
      <sheetName val="03D歯科"/>
      <sheetName val="賞与･年収"/>
      <sheetName val="Mayaguez Inv Feb"/>
      <sheetName val="SBU KF Monthly"/>
      <sheetName val="P+L value"/>
      <sheetName val="Actual"/>
      <sheetName val="平数まとめ"/>
      <sheetName val="予測値"/>
      <sheetName val="ADJ"/>
      <sheetName val="PL(W)"/>
      <sheetName val="CLG115-3-1比較用"/>
      <sheetName val="USMH2017年2月末"/>
      <sheetName val="USMH2017年2月末 (2)"/>
      <sheetName val="USMH2017年2月末_(2)"/>
      <sheetName val="USMH2017年2月末_(2)1"/>
      <sheetName val="会社マスタ"/>
      <sheetName val="Project_P&amp;L1"/>
      <sheetName val="年度PL_(並び替え可)2"/>
      <sheetName val="Lead"/>
      <sheetName val="図17　需給合計"/>
      <sheetName val="開始仕訳合算"/>
      <sheetName val="DEPR-1"/>
      <sheetName val="PRMT-05"/>
      <sheetName val="SUMM-QTR"/>
      <sheetName val="Manual"/>
      <sheetName val="US007"/>
      <sheetName val="=&gt;管理用"/>
      <sheetName val="報告"/>
      <sheetName val="フェアー申し込み"/>
      <sheetName val="Setup"/>
      <sheetName val="フォーマット"/>
      <sheetName val="ﾌﾟﾛｸﾞﾗﾑ一覧"/>
      <sheetName val="3.1"/>
      <sheetName val="面積データ"/>
      <sheetName val="月別推移（来期）"/>
      <sheetName val="@ABのMV"/>
      <sheetName val="@CDEのケース－MV"/>
      <sheetName val="@CDEのバラのMV"/>
      <sheetName val="@CDEのケースのMV"/>
      <sheetName val="流资汇总"/>
      <sheetName val="2023.01"/>
      <sheetName val="2023.05"/>
      <sheetName val="2023.02"/>
      <sheetName val="2023.03"/>
      <sheetName val="2023.04"/>
      <sheetName val="Ã«ÀûÂÊ·ÖÎö±í"/>
      <sheetName val="A系日別"/>
      <sheetName val="B系日別"/>
      <sheetName val="A系生産実績"/>
      <sheetName val="B系生産実績"/>
      <sheetName val="着地見込（SO）"/>
      <sheetName val="赤字店舗分析（売場面積と店舗損益）"/>
      <sheetName val="CASHPROJ"/>
      <sheetName val="⑥FTC当年度"/>
      <sheetName val="⑦FTC翌年度"/>
      <sheetName val="⑧FTC翌々年度"/>
      <sheetName val="YACT08"/>
      <sheetName val="YACT09"/>
      <sheetName val="YACT10"/>
      <sheetName val="MANNING_EXPENSES"/>
      <sheetName val="COVER_PAGE"/>
      <sheetName val="ドロップダウンリスト"/>
      <sheetName val="CO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sheetData sheetId="112"/>
      <sheetData sheetId="113"/>
      <sheetData sheetId="114"/>
      <sheetData sheetId="115"/>
      <sheetData sheetId="116"/>
      <sheetData sheetId="117"/>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sheetData sheetId="142"/>
      <sheetData sheetId="143"/>
      <sheetData sheetId="144"/>
      <sheetData sheetId="145"/>
      <sheetData sheetId="146"/>
      <sheetData sheetId="147"/>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sheetData sheetId="371"/>
      <sheetData sheetId="372"/>
      <sheetData sheetId="373" refreshError="1"/>
      <sheetData sheetId="374" refreshError="1"/>
      <sheetData sheetId="375" refreshError="1"/>
      <sheetData sheetId="376" refreshError="1"/>
      <sheetData sheetId="377" refreshError="1"/>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sheetData sheetId="457" refreshError="1"/>
      <sheetData sheetId="458" refreshError="1"/>
      <sheetData sheetId="459" refreshError="1"/>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sheetData sheetId="781"/>
      <sheetData sheetId="782" refreshError="1"/>
      <sheetData sheetId="783"/>
      <sheetData sheetId="784"/>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sheetData sheetId="821"/>
      <sheetData sheetId="822"/>
      <sheetData sheetId="823"/>
      <sheetData sheetId="824"/>
      <sheetData sheetId="825"/>
      <sheetData sheetId="826" refreshError="1"/>
      <sheetData sheetId="827" refreshError="1"/>
      <sheetData sheetId="828" refreshError="1"/>
      <sheetData sheetId="8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row r="12">
          <cell r="H12">
            <v>2460312052</v>
          </cell>
        </row>
        <row r="21">
          <cell r="H21">
            <v>336012437711</v>
          </cell>
        </row>
        <row r="23">
          <cell r="H23">
            <v>43907937427</v>
          </cell>
        </row>
        <row r="25">
          <cell r="H25">
            <v>-501985809</v>
          </cell>
        </row>
        <row r="27">
          <cell r="H27">
            <v>-75905701</v>
          </cell>
        </row>
      </sheetData>
      <sheetData sheetId="2">
        <row r="30">
          <cell r="C30">
            <v>741692861.70000005</v>
          </cell>
        </row>
        <row r="31">
          <cell r="C31">
            <v>-226240350</v>
          </cell>
        </row>
      </sheetData>
      <sheetData sheetId="3"/>
      <sheetData sheetId="4"/>
      <sheetData sheetId="5"/>
      <sheetData sheetId="6"/>
      <sheetData sheetId="7"/>
      <sheetData sheetId="8">
        <row r="189">
          <cell r="H189">
            <v>2147346413</v>
          </cell>
        </row>
      </sheetData>
      <sheetData sheetId="9"/>
      <sheetData sheetId="10">
        <row r="1">
          <cell r="A1" t="str">
            <v>為替予約の方針・相関性チェック</v>
          </cell>
        </row>
      </sheetData>
      <sheetData sheetId="11"/>
      <sheetData sheetId="12"/>
      <sheetData sheetId="13"/>
      <sheetData sheetId="14"/>
      <sheetData sheetId="15"/>
      <sheetData sheetId="16"/>
      <sheetData sheetId="17"/>
      <sheetData sheetId="18"/>
      <sheetData sheetId="19"/>
      <sheetData sheetId="20">
        <row r="82">
          <cell r="I82">
            <v>113260633.63510001</v>
          </cell>
        </row>
        <row r="88">
          <cell r="I88">
            <v>-174086433.5</v>
          </cell>
        </row>
      </sheetData>
      <sheetData sheetId="21"/>
      <sheetData sheetId="22"/>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row r="1">
          <cell r="A1" t="str">
            <v>為替予約の方針・相関性チェック</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row r="30">
          <cell r="C30">
            <v>976648974</v>
          </cell>
        </row>
      </sheetData>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8FC74-C516-46F7-B6BC-BD758170054B}">
  <sheetPr>
    <tabColor theme="0" tint="-4.9989318521683403E-2"/>
  </sheetPr>
  <dimension ref="A1:Q81"/>
  <sheetViews>
    <sheetView showGridLines="0" workbookViewId="0"/>
  </sheetViews>
  <sheetFormatPr defaultRowHeight="16.5"/>
  <cols>
    <col min="1" max="1" width="1.5" style="109" customWidth="1"/>
    <col min="2" max="2" width="10" style="109" bestFit="1" customWidth="1"/>
    <col min="3" max="3" width="8.25" style="109" bestFit="1" customWidth="1"/>
    <col min="4" max="4" width="6.125" style="109" bestFit="1" customWidth="1"/>
    <col min="5" max="6" width="8.25" style="109" bestFit="1" customWidth="1"/>
    <col min="7" max="7" width="6.125" style="109" bestFit="1" customWidth="1"/>
    <col min="8" max="9" width="8.25" style="109" bestFit="1" customWidth="1"/>
    <col min="10" max="10" width="6.125" style="109" bestFit="1" customWidth="1"/>
    <col min="11" max="12" width="8.25" style="109" bestFit="1" customWidth="1"/>
    <col min="13" max="13" width="6.125" style="109" bestFit="1" customWidth="1"/>
    <col min="14" max="15" width="8.25" style="109" bestFit="1" customWidth="1"/>
    <col min="16" max="16" width="6.125" style="109" bestFit="1" customWidth="1"/>
    <col min="17" max="17" width="8.25" style="109" bestFit="1" customWidth="1"/>
    <col min="18" max="16384" width="9" style="109"/>
  </cols>
  <sheetData>
    <row r="1" spans="2:17" ht="3.75" customHeight="1"/>
    <row r="2" spans="2:17" ht="26.25">
      <c r="B2" s="110" t="s">
        <v>0</v>
      </c>
    </row>
    <row r="4" spans="2:17">
      <c r="B4" s="111"/>
      <c r="C4" s="111"/>
      <c r="D4" s="111"/>
      <c r="E4" s="111"/>
      <c r="F4" s="111"/>
      <c r="G4" s="111"/>
      <c r="H4" s="111"/>
      <c r="I4" s="111"/>
      <c r="J4" s="111"/>
      <c r="K4" s="111"/>
      <c r="L4" s="111"/>
      <c r="M4" s="111"/>
      <c r="N4" s="111"/>
      <c r="O4" s="111"/>
      <c r="P4" s="111"/>
      <c r="Q4" s="111"/>
    </row>
    <row r="5" spans="2:17">
      <c r="B5" s="112" t="s">
        <v>1</v>
      </c>
    </row>
    <row r="6" spans="2:17">
      <c r="B6" s="113" t="s">
        <v>2</v>
      </c>
      <c r="C6" s="242" t="s">
        <v>3</v>
      </c>
      <c r="D6" s="243"/>
      <c r="E6" s="244"/>
      <c r="F6" s="242" t="s">
        <v>4</v>
      </c>
      <c r="G6" s="243"/>
      <c r="H6" s="244"/>
      <c r="I6" s="242" t="s">
        <v>5</v>
      </c>
      <c r="J6" s="243"/>
      <c r="K6" s="244"/>
      <c r="L6" s="242" t="s">
        <v>6</v>
      </c>
      <c r="M6" s="243"/>
      <c r="N6" s="244"/>
      <c r="O6" s="242" t="s">
        <v>7</v>
      </c>
      <c r="P6" s="243"/>
      <c r="Q6" s="244"/>
    </row>
    <row r="7" spans="2:17">
      <c r="B7" s="114" t="s">
        <v>8</v>
      </c>
      <c r="C7" s="144">
        <v>2026</v>
      </c>
      <c r="D7" s="145" t="s">
        <v>9</v>
      </c>
      <c r="E7" s="146"/>
      <c r="F7" s="159">
        <f>+C7+1</f>
        <v>2027</v>
      </c>
      <c r="G7" s="160" t="str">
        <f>+D7</f>
        <v>/4～6</v>
      </c>
      <c r="H7" s="161"/>
      <c r="I7" s="162">
        <f>+F7+1</f>
        <v>2028</v>
      </c>
      <c r="J7" s="163" t="str">
        <f>+G7</f>
        <v>/4～6</v>
      </c>
      <c r="K7" s="164"/>
      <c r="L7" s="177">
        <f>+I7+1</f>
        <v>2029</v>
      </c>
      <c r="M7" s="178" t="str">
        <f>+J7</f>
        <v>/4～6</v>
      </c>
      <c r="N7" s="179"/>
      <c r="O7" s="115">
        <f>+L7+1</f>
        <v>2030</v>
      </c>
      <c r="P7" s="116" t="str">
        <f>+M7</f>
        <v>/4～6</v>
      </c>
      <c r="Q7" s="117"/>
    </row>
    <row r="9" spans="2:17">
      <c r="B9" s="113" t="s">
        <v>10</v>
      </c>
      <c r="C9" s="245" t="s">
        <v>3</v>
      </c>
      <c r="D9" s="245"/>
      <c r="E9" s="245"/>
      <c r="F9" s="245" t="s">
        <v>4</v>
      </c>
      <c r="G9" s="245"/>
      <c r="H9" s="245"/>
      <c r="I9" s="245" t="s">
        <v>5</v>
      </c>
      <c r="J9" s="245"/>
      <c r="K9" s="245"/>
      <c r="L9" s="242" t="s">
        <v>6</v>
      </c>
      <c r="M9" s="243"/>
      <c r="N9" s="244"/>
      <c r="O9" s="242" t="s">
        <v>7</v>
      </c>
      <c r="P9" s="243"/>
      <c r="Q9" s="244"/>
    </row>
    <row r="10" spans="2:17">
      <c r="B10" s="114" t="s">
        <v>11</v>
      </c>
      <c r="C10" s="147">
        <v>45689</v>
      </c>
      <c r="D10" s="148" t="s">
        <v>12</v>
      </c>
      <c r="E10" s="149">
        <f>+EDATE(C10,11)</f>
        <v>46023</v>
      </c>
      <c r="F10" s="150">
        <f>+EDATE(C10,12)</f>
        <v>46054</v>
      </c>
      <c r="G10" s="151" t="s">
        <v>13</v>
      </c>
      <c r="H10" s="152">
        <f>+EDATE(E10,12)</f>
        <v>46388</v>
      </c>
      <c r="I10" s="165">
        <f>+EDATE(F10,12)</f>
        <v>46419</v>
      </c>
      <c r="J10" s="166" t="s">
        <v>13</v>
      </c>
      <c r="K10" s="167">
        <f>+EDATE(H10,12)</f>
        <v>46753</v>
      </c>
      <c r="L10" s="180">
        <f>+EDATE(I10,12)</f>
        <v>46784</v>
      </c>
      <c r="M10" s="181" t="s">
        <v>13</v>
      </c>
      <c r="N10" s="182">
        <f>+EDATE(K10,12)</f>
        <v>47119</v>
      </c>
      <c r="O10" s="118">
        <f>+EDATE(L10,12)</f>
        <v>47150</v>
      </c>
      <c r="P10" s="119" t="s">
        <v>13</v>
      </c>
      <c r="Q10" s="120">
        <f>+EDATE(N10,12)</f>
        <v>47484</v>
      </c>
    </row>
    <row r="11" spans="2:17">
      <c r="B11" s="114" t="s">
        <v>14</v>
      </c>
      <c r="C11" s="147">
        <f>+EDATE(C10,1)</f>
        <v>45717</v>
      </c>
      <c r="D11" s="148" t="s">
        <v>12</v>
      </c>
      <c r="E11" s="149">
        <f t="shared" ref="E11:E21" si="0">+EDATE(C11,11)</f>
        <v>46054</v>
      </c>
      <c r="F11" s="150">
        <f t="shared" ref="F11:F21" si="1">+EDATE(C11,12)</f>
        <v>46082</v>
      </c>
      <c r="G11" s="151" t="s">
        <v>13</v>
      </c>
      <c r="H11" s="152">
        <f t="shared" ref="H11:I21" si="2">+EDATE(E11,12)</f>
        <v>46419</v>
      </c>
      <c r="I11" s="165">
        <f t="shared" si="2"/>
        <v>46447</v>
      </c>
      <c r="J11" s="166" t="s">
        <v>13</v>
      </c>
      <c r="K11" s="167">
        <f t="shared" ref="K11:L21" si="3">+EDATE(H11,12)</f>
        <v>46784</v>
      </c>
      <c r="L11" s="180">
        <f t="shared" si="3"/>
        <v>46813</v>
      </c>
      <c r="M11" s="181" t="s">
        <v>13</v>
      </c>
      <c r="N11" s="182">
        <f t="shared" ref="N11:O21" si="4">+EDATE(K11,12)</f>
        <v>47150</v>
      </c>
      <c r="O11" s="118">
        <f t="shared" si="4"/>
        <v>47178</v>
      </c>
      <c r="P11" s="119" t="s">
        <v>13</v>
      </c>
      <c r="Q11" s="120">
        <f t="shared" ref="Q11:Q21" si="5">+EDATE(N11,12)</f>
        <v>47515</v>
      </c>
    </row>
    <row r="12" spans="2:17">
      <c r="B12" s="114" t="s">
        <v>15</v>
      </c>
      <c r="C12" s="147">
        <f t="shared" ref="C12:C21" si="6">+EDATE(C11,1)</f>
        <v>45748</v>
      </c>
      <c r="D12" s="148" t="s">
        <v>12</v>
      </c>
      <c r="E12" s="149">
        <f t="shared" si="0"/>
        <v>46082</v>
      </c>
      <c r="F12" s="150">
        <f t="shared" si="1"/>
        <v>46113</v>
      </c>
      <c r="G12" s="151" t="s">
        <v>13</v>
      </c>
      <c r="H12" s="152">
        <f t="shared" si="2"/>
        <v>46447</v>
      </c>
      <c r="I12" s="165">
        <f t="shared" si="2"/>
        <v>46478</v>
      </c>
      <c r="J12" s="166" t="s">
        <v>13</v>
      </c>
      <c r="K12" s="167">
        <f t="shared" si="3"/>
        <v>46813</v>
      </c>
      <c r="L12" s="180">
        <f t="shared" si="3"/>
        <v>46844</v>
      </c>
      <c r="M12" s="181" t="s">
        <v>13</v>
      </c>
      <c r="N12" s="182">
        <f t="shared" si="4"/>
        <v>47178</v>
      </c>
      <c r="O12" s="118">
        <f t="shared" si="4"/>
        <v>47209</v>
      </c>
      <c r="P12" s="119" t="s">
        <v>13</v>
      </c>
      <c r="Q12" s="120">
        <f t="shared" si="5"/>
        <v>47543</v>
      </c>
    </row>
    <row r="13" spans="2:17">
      <c r="B13" s="114" t="s">
        <v>16</v>
      </c>
      <c r="C13" s="147">
        <v>45413</v>
      </c>
      <c r="D13" s="148" t="s">
        <v>12</v>
      </c>
      <c r="E13" s="149">
        <f t="shared" si="0"/>
        <v>45748</v>
      </c>
      <c r="F13" s="150">
        <f t="shared" si="1"/>
        <v>45778</v>
      </c>
      <c r="G13" s="151" t="s">
        <v>13</v>
      </c>
      <c r="H13" s="152">
        <f t="shared" si="2"/>
        <v>46113</v>
      </c>
      <c r="I13" s="165">
        <f t="shared" si="2"/>
        <v>46143</v>
      </c>
      <c r="J13" s="166" t="s">
        <v>13</v>
      </c>
      <c r="K13" s="167">
        <f t="shared" si="3"/>
        <v>46478</v>
      </c>
      <c r="L13" s="180">
        <f t="shared" si="3"/>
        <v>46508</v>
      </c>
      <c r="M13" s="181" t="s">
        <v>13</v>
      </c>
      <c r="N13" s="182">
        <f t="shared" si="4"/>
        <v>46844</v>
      </c>
      <c r="O13" s="118">
        <f t="shared" si="4"/>
        <v>46874</v>
      </c>
      <c r="P13" s="119" t="s">
        <v>13</v>
      </c>
      <c r="Q13" s="120">
        <f t="shared" si="5"/>
        <v>47209</v>
      </c>
    </row>
    <row r="14" spans="2:17">
      <c r="B14" s="114" t="s">
        <v>17</v>
      </c>
      <c r="C14" s="147">
        <f t="shared" si="6"/>
        <v>45444</v>
      </c>
      <c r="D14" s="148" t="s">
        <v>12</v>
      </c>
      <c r="E14" s="149">
        <f t="shared" si="0"/>
        <v>45778</v>
      </c>
      <c r="F14" s="150">
        <f t="shared" si="1"/>
        <v>45809</v>
      </c>
      <c r="G14" s="151" t="s">
        <v>13</v>
      </c>
      <c r="H14" s="152">
        <f t="shared" si="2"/>
        <v>46143</v>
      </c>
      <c r="I14" s="165">
        <f t="shared" si="2"/>
        <v>46174</v>
      </c>
      <c r="J14" s="166" t="s">
        <v>13</v>
      </c>
      <c r="K14" s="167">
        <f t="shared" si="3"/>
        <v>46508</v>
      </c>
      <c r="L14" s="180">
        <f t="shared" si="3"/>
        <v>46539</v>
      </c>
      <c r="M14" s="181" t="s">
        <v>13</v>
      </c>
      <c r="N14" s="182">
        <f t="shared" si="4"/>
        <v>46874</v>
      </c>
      <c r="O14" s="118">
        <f t="shared" si="4"/>
        <v>46905</v>
      </c>
      <c r="P14" s="119" t="s">
        <v>13</v>
      </c>
      <c r="Q14" s="120">
        <f t="shared" si="5"/>
        <v>47239</v>
      </c>
    </row>
    <row r="15" spans="2:17">
      <c r="B15" s="114" t="s">
        <v>18</v>
      </c>
      <c r="C15" s="147">
        <f t="shared" si="6"/>
        <v>45474</v>
      </c>
      <c r="D15" s="148" t="s">
        <v>12</v>
      </c>
      <c r="E15" s="149">
        <f t="shared" si="0"/>
        <v>45809</v>
      </c>
      <c r="F15" s="150">
        <f t="shared" si="1"/>
        <v>45839</v>
      </c>
      <c r="G15" s="151" t="s">
        <v>13</v>
      </c>
      <c r="H15" s="152">
        <f t="shared" si="2"/>
        <v>46174</v>
      </c>
      <c r="I15" s="165">
        <f t="shared" si="2"/>
        <v>46204</v>
      </c>
      <c r="J15" s="166" t="s">
        <v>13</v>
      </c>
      <c r="K15" s="167">
        <f t="shared" si="3"/>
        <v>46539</v>
      </c>
      <c r="L15" s="180">
        <f t="shared" si="3"/>
        <v>46569</v>
      </c>
      <c r="M15" s="181" t="s">
        <v>13</v>
      </c>
      <c r="N15" s="182">
        <f t="shared" si="4"/>
        <v>46905</v>
      </c>
      <c r="O15" s="118">
        <f t="shared" si="4"/>
        <v>46935</v>
      </c>
      <c r="P15" s="119" t="s">
        <v>13</v>
      </c>
      <c r="Q15" s="120">
        <f t="shared" si="5"/>
        <v>47270</v>
      </c>
    </row>
    <row r="16" spans="2:17">
      <c r="B16" s="114" t="s">
        <v>19</v>
      </c>
      <c r="C16" s="147">
        <f t="shared" si="6"/>
        <v>45505</v>
      </c>
      <c r="D16" s="148" t="s">
        <v>12</v>
      </c>
      <c r="E16" s="149">
        <f t="shared" si="0"/>
        <v>45839</v>
      </c>
      <c r="F16" s="150">
        <f t="shared" si="1"/>
        <v>45870</v>
      </c>
      <c r="G16" s="151" t="s">
        <v>13</v>
      </c>
      <c r="H16" s="152">
        <f t="shared" si="2"/>
        <v>46204</v>
      </c>
      <c r="I16" s="165">
        <f t="shared" si="2"/>
        <v>46235</v>
      </c>
      <c r="J16" s="166" t="s">
        <v>13</v>
      </c>
      <c r="K16" s="167">
        <f t="shared" si="3"/>
        <v>46569</v>
      </c>
      <c r="L16" s="180">
        <f t="shared" si="3"/>
        <v>46600</v>
      </c>
      <c r="M16" s="181" t="s">
        <v>13</v>
      </c>
      <c r="N16" s="182">
        <f t="shared" si="4"/>
        <v>46935</v>
      </c>
      <c r="O16" s="118">
        <f t="shared" si="4"/>
        <v>46966</v>
      </c>
      <c r="P16" s="119" t="s">
        <v>13</v>
      </c>
      <c r="Q16" s="120">
        <f t="shared" si="5"/>
        <v>47300</v>
      </c>
    </row>
    <row r="17" spans="1:17">
      <c r="B17" s="114" t="s">
        <v>20</v>
      </c>
      <c r="C17" s="147">
        <f t="shared" si="6"/>
        <v>45536</v>
      </c>
      <c r="D17" s="148" t="s">
        <v>12</v>
      </c>
      <c r="E17" s="149">
        <f t="shared" si="0"/>
        <v>45870</v>
      </c>
      <c r="F17" s="150">
        <f t="shared" si="1"/>
        <v>45901</v>
      </c>
      <c r="G17" s="151" t="s">
        <v>13</v>
      </c>
      <c r="H17" s="152">
        <f t="shared" si="2"/>
        <v>46235</v>
      </c>
      <c r="I17" s="165">
        <f t="shared" si="2"/>
        <v>46266</v>
      </c>
      <c r="J17" s="166" t="s">
        <v>13</v>
      </c>
      <c r="K17" s="167">
        <f t="shared" si="3"/>
        <v>46600</v>
      </c>
      <c r="L17" s="180">
        <f t="shared" si="3"/>
        <v>46631</v>
      </c>
      <c r="M17" s="181" t="s">
        <v>13</v>
      </c>
      <c r="N17" s="182">
        <f t="shared" si="4"/>
        <v>46966</v>
      </c>
      <c r="O17" s="118">
        <f t="shared" si="4"/>
        <v>46997</v>
      </c>
      <c r="P17" s="119" t="s">
        <v>13</v>
      </c>
      <c r="Q17" s="120">
        <f t="shared" si="5"/>
        <v>47331</v>
      </c>
    </row>
    <row r="18" spans="1:17">
      <c r="B18" s="114" t="s">
        <v>21</v>
      </c>
      <c r="C18" s="147">
        <f t="shared" si="6"/>
        <v>45566</v>
      </c>
      <c r="D18" s="148" t="s">
        <v>12</v>
      </c>
      <c r="E18" s="149">
        <f t="shared" si="0"/>
        <v>45901</v>
      </c>
      <c r="F18" s="150">
        <f t="shared" si="1"/>
        <v>45931</v>
      </c>
      <c r="G18" s="151" t="s">
        <v>13</v>
      </c>
      <c r="H18" s="152">
        <f t="shared" si="2"/>
        <v>46266</v>
      </c>
      <c r="I18" s="165">
        <f t="shared" si="2"/>
        <v>46296</v>
      </c>
      <c r="J18" s="166" t="s">
        <v>13</v>
      </c>
      <c r="K18" s="167">
        <f t="shared" si="3"/>
        <v>46631</v>
      </c>
      <c r="L18" s="180">
        <f t="shared" si="3"/>
        <v>46661</v>
      </c>
      <c r="M18" s="181" t="s">
        <v>13</v>
      </c>
      <c r="N18" s="182">
        <f t="shared" si="4"/>
        <v>46997</v>
      </c>
      <c r="O18" s="118">
        <f t="shared" si="4"/>
        <v>47027</v>
      </c>
      <c r="P18" s="119" t="s">
        <v>13</v>
      </c>
      <c r="Q18" s="120">
        <f t="shared" si="5"/>
        <v>47362</v>
      </c>
    </row>
    <row r="19" spans="1:17">
      <c r="B19" s="114" t="s">
        <v>22</v>
      </c>
      <c r="C19" s="147">
        <f t="shared" si="6"/>
        <v>45597</v>
      </c>
      <c r="D19" s="148" t="s">
        <v>12</v>
      </c>
      <c r="E19" s="149">
        <f t="shared" si="0"/>
        <v>45931</v>
      </c>
      <c r="F19" s="150">
        <f t="shared" si="1"/>
        <v>45962</v>
      </c>
      <c r="G19" s="151" t="s">
        <v>13</v>
      </c>
      <c r="H19" s="152">
        <f t="shared" si="2"/>
        <v>46296</v>
      </c>
      <c r="I19" s="165">
        <f t="shared" si="2"/>
        <v>46327</v>
      </c>
      <c r="J19" s="166" t="s">
        <v>13</v>
      </c>
      <c r="K19" s="167">
        <f t="shared" si="3"/>
        <v>46661</v>
      </c>
      <c r="L19" s="180">
        <f t="shared" si="3"/>
        <v>46692</v>
      </c>
      <c r="M19" s="181" t="s">
        <v>13</v>
      </c>
      <c r="N19" s="182">
        <f t="shared" si="4"/>
        <v>47027</v>
      </c>
      <c r="O19" s="118">
        <f t="shared" si="4"/>
        <v>47058</v>
      </c>
      <c r="P19" s="119" t="s">
        <v>13</v>
      </c>
      <c r="Q19" s="120">
        <f t="shared" si="5"/>
        <v>47392</v>
      </c>
    </row>
    <row r="20" spans="1:17">
      <c r="B20" s="114" t="s">
        <v>23</v>
      </c>
      <c r="C20" s="147">
        <f t="shared" si="6"/>
        <v>45627</v>
      </c>
      <c r="D20" s="148" t="s">
        <v>12</v>
      </c>
      <c r="E20" s="149">
        <f t="shared" si="0"/>
        <v>45962</v>
      </c>
      <c r="F20" s="150">
        <f t="shared" si="1"/>
        <v>45992</v>
      </c>
      <c r="G20" s="151" t="s">
        <v>13</v>
      </c>
      <c r="H20" s="152">
        <f t="shared" si="2"/>
        <v>46327</v>
      </c>
      <c r="I20" s="165">
        <f t="shared" si="2"/>
        <v>46357</v>
      </c>
      <c r="J20" s="166" t="s">
        <v>13</v>
      </c>
      <c r="K20" s="167">
        <f t="shared" si="3"/>
        <v>46692</v>
      </c>
      <c r="L20" s="180">
        <f t="shared" si="3"/>
        <v>46722</v>
      </c>
      <c r="M20" s="181" t="s">
        <v>13</v>
      </c>
      <c r="N20" s="182">
        <f t="shared" si="4"/>
        <v>47058</v>
      </c>
      <c r="O20" s="118">
        <f t="shared" si="4"/>
        <v>47088</v>
      </c>
      <c r="P20" s="119" t="s">
        <v>13</v>
      </c>
      <c r="Q20" s="120">
        <f t="shared" si="5"/>
        <v>47423</v>
      </c>
    </row>
    <row r="21" spans="1:17">
      <c r="B21" s="114" t="s">
        <v>24</v>
      </c>
      <c r="C21" s="147">
        <f t="shared" si="6"/>
        <v>45658</v>
      </c>
      <c r="D21" s="148" t="s">
        <v>12</v>
      </c>
      <c r="E21" s="149">
        <f t="shared" si="0"/>
        <v>45992</v>
      </c>
      <c r="F21" s="150">
        <f t="shared" si="1"/>
        <v>46023</v>
      </c>
      <c r="G21" s="151" t="s">
        <v>13</v>
      </c>
      <c r="H21" s="152">
        <f t="shared" si="2"/>
        <v>46357</v>
      </c>
      <c r="I21" s="165">
        <f t="shared" si="2"/>
        <v>46388</v>
      </c>
      <c r="J21" s="166" t="s">
        <v>13</v>
      </c>
      <c r="K21" s="167">
        <f t="shared" si="3"/>
        <v>46722</v>
      </c>
      <c r="L21" s="180">
        <f t="shared" si="3"/>
        <v>46753</v>
      </c>
      <c r="M21" s="181" t="s">
        <v>13</v>
      </c>
      <c r="N21" s="182">
        <f t="shared" si="4"/>
        <v>47088</v>
      </c>
      <c r="O21" s="118">
        <f t="shared" si="4"/>
        <v>47119</v>
      </c>
      <c r="P21" s="119" t="s">
        <v>13</v>
      </c>
      <c r="Q21" s="120">
        <f t="shared" si="5"/>
        <v>47453</v>
      </c>
    </row>
    <row r="22" spans="1:17">
      <c r="C22" s="121"/>
      <c r="D22" s="122"/>
      <c r="E22" s="121"/>
      <c r="F22" s="121"/>
      <c r="G22" s="122"/>
      <c r="H22" s="121"/>
      <c r="I22" s="121"/>
      <c r="J22" s="122"/>
      <c r="K22" s="121"/>
      <c r="L22" s="121"/>
      <c r="M22" s="122"/>
      <c r="N22" s="121"/>
      <c r="O22" s="121"/>
      <c r="P22" s="122"/>
      <c r="Q22" s="121"/>
    </row>
    <row r="23" spans="1:17" s="125" customFormat="1" ht="12">
      <c r="A23" s="123"/>
      <c r="B23" s="124"/>
      <c r="C23" s="124"/>
      <c r="D23" s="124"/>
      <c r="E23" s="124"/>
      <c r="F23" s="124"/>
      <c r="G23" s="124"/>
      <c r="H23" s="124"/>
      <c r="I23" s="124"/>
      <c r="J23" s="124"/>
      <c r="K23" s="124"/>
      <c r="L23" s="124"/>
      <c r="M23" s="124"/>
      <c r="N23" s="124"/>
      <c r="O23" s="124"/>
      <c r="P23" s="124"/>
      <c r="Q23" s="124"/>
    </row>
    <row r="24" spans="1:17" s="125" customFormat="1">
      <c r="B24" s="112" t="s">
        <v>25</v>
      </c>
      <c r="C24" s="109"/>
      <c r="D24" s="109"/>
      <c r="E24" s="109"/>
      <c r="F24" s="109"/>
      <c r="G24" s="109"/>
      <c r="H24" s="109"/>
      <c r="I24" s="109"/>
      <c r="J24" s="109"/>
      <c r="K24" s="109"/>
      <c r="L24" s="109"/>
      <c r="M24" s="109"/>
      <c r="N24" s="109"/>
      <c r="O24" s="109"/>
      <c r="P24" s="109"/>
      <c r="Q24" s="109"/>
    </row>
    <row r="25" spans="1:17" s="125" customFormat="1" ht="18.75">
      <c r="A25"/>
      <c r="B25" s="126" t="s">
        <v>26</v>
      </c>
      <c r="C25" s="238" t="s">
        <v>27</v>
      </c>
      <c r="D25" s="239"/>
      <c r="E25" s="240"/>
      <c r="F25" s="238" t="s">
        <v>28</v>
      </c>
      <c r="G25" s="239"/>
      <c r="H25" s="240"/>
      <c r="I25" s="238" t="s">
        <v>29</v>
      </c>
      <c r="J25" s="239"/>
      <c r="K25" s="240"/>
      <c r="L25" s="238" t="s">
        <v>30</v>
      </c>
      <c r="M25" s="239"/>
      <c r="N25" s="240"/>
      <c r="O25" s="238" t="s">
        <v>31</v>
      </c>
      <c r="P25" s="239"/>
      <c r="Q25" s="240"/>
    </row>
    <row r="26" spans="1:17" s="125" customFormat="1" ht="18.75">
      <c r="A26"/>
      <c r="B26" s="127" t="s">
        <v>32</v>
      </c>
      <c r="C26" s="128">
        <v>2026</v>
      </c>
      <c r="D26" s="129" t="s">
        <v>33</v>
      </c>
      <c r="E26" s="130"/>
      <c r="F26" s="153">
        <v>2027</v>
      </c>
      <c r="G26" s="154" t="s">
        <v>33</v>
      </c>
      <c r="H26" s="155"/>
      <c r="I26" s="168">
        <v>2028</v>
      </c>
      <c r="J26" s="169" t="s">
        <v>33</v>
      </c>
      <c r="K26" s="170"/>
      <c r="L26" s="183">
        <v>2029</v>
      </c>
      <c r="M26" s="184" t="s">
        <v>33</v>
      </c>
      <c r="N26" s="185"/>
      <c r="O26" s="131">
        <v>2030</v>
      </c>
      <c r="P26" s="132" t="s">
        <v>33</v>
      </c>
      <c r="Q26" s="133"/>
    </row>
    <row r="27" spans="1:17" s="125" customFormat="1" ht="18.75">
      <c r="A27"/>
      <c r="B27" s="127" t="s">
        <v>34</v>
      </c>
      <c r="C27" s="153">
        <v>2027</v>
      </c>
      <c r="D27" s="154" t="s">
        <v>33</v>
      </c>
      <c r="E27" s="155"/>
      <c r="F27" s="168">
        <v>2028</v>
      </c>
      <c r="G27" s="169" t="s">
        <v>33</v>
      </c>
      <c r="H27" s="170"/>
      <c r="I27" s="183">
        <v>2029</v>
      </c>
      <c r="J27" s="184" t="s">
        <v>33</v>
      </c>
      <c r="K27" s="185"/>
      <c r="L27" s="131">
        <v>2030</v>
      </c>
      <c r="M27" s="132" t="s">
        <v>33</v>
      </c>
      <c r="N27" s="133"/>
      <c r="O27" s="134">
        <v>2031</v>
      </c>
      <c r="P27" s="135" t="s">
        <v>33</v>
      </c>
      <c r="Q27" s="136"/>
    </row>
    <row r="28" spans="1:17" s="125" customFormat="1" ht="18.75">
      <c r="A28"/>
      <c r="B28" s="137"/>
      <c r="C28" s="137"/>
      <c r="D28" s="137"/>
      <c r="E28" s="137"/>
      <c r="F28" s="137"/>
      <c r="G28" s="137"/>
      <c r="H28" s="137"/>
      <c r="I28" s="137"/>
      <c r="J28" s="137"/>
      <c r="K28" s="137"/>
      <c r="L28" s="137"/>
      <c r="M28" s="137"/>
      <c r="N28" s="137"/>
      <c r="O28" s="137"/>
      <c r="P28" s="137"/>
      <c r="Q28" s="137"/>
    </row>
    <row r="29" spans="1:17" s="125" customFormat="1" ht="18.75">
      <c r="A29"/>
      <c r="B29" s="126" t="s">
        <v>35</v>
      </c>
      <c r="C29" s="241" t="s">
        <v>27</v>
      </c>
      <c r="D29" s="241"/>
      <c r="E29" s="241"/>
      <c r="F29" s="241" t="s">
        <v>28</v>
      </c>
      <c r="G29" s="241"/>
      <c r="H29" s="241"/>
      <c r="I29" s="241" t="s">
        <v>29</v>
      </c>
      <c r="J29" s="241"/>
      <c r="K29" s="241"/>
      <c r="L29" s="238" t="s">
        <v>30</v>
      </c>
      <c r="M29" s="239"/>
      <c r="N29" s="240"/>
      <c r="O29" s="238" t="s">
        <v>31</v>
      </c>
      <c r="P29" s="239"/>
      <c r="Q29" s="240"/>
    </row>
    <row r="30" spans="1:17" s="125" customFormat="1" ht="18.75">
      <c r="A30"/>
      <c r="B30" s="127" t="s">
        <v>36</v>
      </c>
      <c r="C30" s="174">
        <v>45689</v>
      </c>
      <c r="D30" s="175" t="s">
        <v>13</v>
      </c>
      <c r="E30" s="176">
        <v>46023</v>
      </c>
      <c r="F30" s="156">
        <v>46054</v>
      </c>
      <c r="G30" s="157" t="s">
        <v>13</v>
      </c>
      <c r="H30" s="158">
        <v>46388</v>
      </c>
      <c r="I30" s="171">
        <v>46419</v>
      </c>
      <c r="J30" s="172" t="s">
        <v>13</v>
      </c>
      <c r="K30" s="173">
        <v>46753</v>
      </c>
      <c r="L30" s="186">
        <v>46784</v>
      </c>
      <c r="M30" s="187" t="s">
        <v>13</v>
      </c>
      <c r="N30" s="188">
        <v>47119</v>
      </c>
      <c r="O30" s="138">
        <v>47150</v>
      </c>
      <c r="P30" s="139" t="s">
        <v>13</v>
      </c>
      <c r="Q30" s="140">
        <v>47484</v>
      </c>
    </row>
    <row r="31" spans="1:17" s="125" customFormat="1" ht="18.75">
      <c r="A31"/>
      <c r="B31" s="127" t="s">
        <v>14</v>
      </c>
      <c r="C31" s="174">
        <v>45717</v>
      </c>
      <c r="D31" s="175" t="s">
        <v>13</v>
      </c>
      <c r="E31" s="176">
        <v>46054</v>
      </c>
      <c r="F31" s="156">
        <v>46082</v>
      </c>
      <c r="G31" s="157" t="s">
        <v>13</v>
      </c>
      <c r="H31" s="158">
        <v>46419</v>
      </c>
      <c r="I31" s="171">
        <v>46447</v>
      </c>
      <c r="J31" s="172" t="s">
        <v>13</v>
      </c>
      <c r="K31" s="173">
        <v>46784</v>
      </c>
      <c r="L31" s="186">
        <v>46813</v>
      </c>
      <c r="M31" s="187" t="s">
        <v>13</v>
      </c>
      <c r="N31" s="188">
        <v>47150</v>
      </c>
      <c r="O31" s="138">
        <v>47178</v>
      </c>
      <c r="P31" s="139" t="s">
        <v>13</v>
      </c>
      <c r="Q31" s="140">
        <v>47515</v>
      </c>
    </row>
    <row r="32" spans="1:17" s="125" customFormat="1" ht="18.75">
      <c r="A32"/>
      <c r="B32" s="127" t="s">
        <v>15</v>
      </c>
      <c r="C32" s="174">
        <v>45748</v>
      </c>
      <c r="D32" s="175" t="s">
        <v>13</v>
      </c>
      <c r="E32" s="176">
        <v>46082</v>
      </c>
      <c r="F32" s="156">
        <v>46113</v>
      </c>
      <c r="G32" s="157" t="s">
        <v>13</v>
      </c>
      <c r="H32" s="158">
        <v>46447</v>
      </c>
      <c r="I32" s="171">
        <v>46478</v>
      </c>
      <c r="J32" s="172" t="s">
        <v>13</v>
      </c>
      <c r="K32" s="173">
        <v>46813</v>
      </c>
      <c r="L32" s="186">
        <v>46844</v>
      </c>
      <c r="M32" s="187" t="s">
        <v>13</v>
      </c>
      <c r="N32" s="188">
        <v>47178</v>
      </c>
      <c r="O32" s="138">
        <v>47209</v>
      </c>
      <c r="P32" s="139" t="s">
        <v>13</v>
      </c>
      <c r="Q32" s="140">
        <v>47543</v>
      </c>
    </row>
    <row r="33" spans="1:17" s="125" customFormat="1" ht="18.75">
      <c r="A33"/>
      <c r="B33" s="127" t="s">
        <v>16</v>
      </c>
      <c r="C33" s="156">
        <v>45778</v>
      </c>
      <c r="D33" s="157" t="s">
        <v>13</v>
      </c>
      <c r="E33" s="158">
        <v>46113</v>
      </c>
      <c r="F33" s="171">
        <v>46143</v>
      </c>
      <c r="G33" s="172" t="s">
        <v>13</v>
      </c>
      <c r="H33" s="173">
        <v>46478</v>
      </c>
      <c r="I33" s="186">
        <v>46508</v>
      </c>
      <c r="J33" s="187" t="s">
        <v>13</v>
      </c>
      <c r="K33" s="188">
        <v>46844</v>
      </c>
      <c r="L33" s="138">
        <v>46874</v>
      </c>
      <c r="M33" s="139" t="s">
        <v>13</v>
      </c>
      <c r="N33" s="140">
        <v>47209</v>
      </c>
      <c r="O33" s="141">
        <v>47239</v>
      </c>
      <c r="P33" s="142" t="s">
        <v>13</v>
      </c>
      <c r="Q33" s="143">
        <v>47574</v>
      </c>
    </row>
    <row r="34" spans="1:17" s="125" customFormat="1" ht="18.75">
      <c r="A34"/>
      <c r="B34" s="127" t="s">
        <v>17</v>
      </c>
      <c r="C34" s="156">
        <v>45809</v>
      </c>
      <c r="D34" s="157" t="s">
        <v>13</v>
      </c>
      <c r="E34" s="158">
        <v>46143</v>
      </c>
      <c r="F34" s="171">
        <v>46174</v>
      </c>
      <c r="G34" s="172" t="s">
        <v>13</v>
      </c>
      <c r="H34" s="173">
        <v>46508</v>
      </c>
      <c r="I34" s="186">
        <v>46539</v>
      </c>
      <c r="J34" s="187" t="s">
        <v>13</v>
      </c>
      <c r="K34" s="188">
        <v>46874</v>
      </c>
      <c r="L34" s="138">
        <v>46905</v>
      </c>
      <c r="M34" s="139" t="s">
        <v>13</v>
      </c>
      <c r="N34" s="140">
        <v>47239</v>
      </c>
      <c r="O34" s="141">
        <v>47270</v>
      </c>
      <c r="P34" s="142" t="s">
        <v>13</v>
      </c>
      <c r="Q34" s="143">
        <v>47604</v>
      </c>
    </row>
    <row r="35" spans="1:17" s="125" customFormat="1" ht="18.75">
      <c r="A35"/>
      <c r="B35" s="127" t="s">
        <v>18</v>
      </c>
      <c r="C35" s="174">
        <v>45474</v>
      </c>
      <c r="D35" s="175" t="s">
        <v>13</v>
      </c>
      <c r="E35" s="176">
        <v>45809</v>
      </c>
      <c r="F35" s="156">
        <v>45839</v>
      </c>
      <c r="G35" s="157" t="s">
        <v>13</v>
      </c>
      <c r="H35" s="158">
        <v>46174</v>
      </c>
      <c r="I35" s="171">
        <v>46204</v>
      </c>
      <c r="J35" s="172" t="s">
        <v>13</v>
      </c>
      <c r="K35" s="173">
        <v>46539</v>
      </c>
      <c r="L35" s="186">
        <v>46569</v>
      </c>
      <c r="M35" s="187" t="s">
        <v>13</v>
      </c>
      <c r="N35" s="188">
        <v>46905</v>
      </c>
      <c r="O35" s="138">
        <v>46935</v>
      </c>
      <c r="P35" s="139" t="s">
        <v>13</v>
      </c>
      <c r="Q35" s="140">
        <v>47270</v>
      </c>
    </row>
    <row r="36" spans="1:17" s="125" customFormat="1" ht="18.75">
      <c r="A36"/>
      <c r="B36" s="127" t="s">
        <v>19</v>
      </c>
      <c r="C36" s="174">
        <v>45505</v>
      </c>
      <c r="D36" s="175" t="s">
        <v>13</v>
      </c>
      <c r="E36" s="176">
        <v>45839</v>
      </c>
      <c r="F36" s="156">
        <v>45870</v>
      </c>
      <c r="G36" s="157" t="s">
        <v>13</v>
      </c>
      <c r="H36" s="158">
        <v>46204</v>
      </c>
      <c r="I36" s="171">
        <v>46235</v>
      </c>
      <c r="J36" s="172" t="s">
        <v>13</v>
      </c>
      <c r="K36" s="173">
        <v>46569</v>
      </c>
      <c r="L36" s="186">
        <v>46600</v>
      </c>
      <c r="M36" s="187" t="s">
        <v>13</v>
      </c>
      <c r="N36" s="188">
        <v>46935</v>
      </c>
      <c r="O36" s="138">
        <v>46966</v>
      </c>
      <c r="P36" s="139" t="s">
        <v>13</v>
      </c>
      <c r="Q36" s="140">
        <v>47300</v>
      </c>
    </row>
    <row r="37" spans="1:17" s="125" customFormat="1" ht="18.75">
      <c r="A37"/>
      <c r="B37" s="127" t="s">
        <v>20</v>
      </c>
      <c r="C37" s="174">
        <v>45536</v>
      </c>
      <c r="D37" s="175" t="s">
        <v>13</v>
      </c>
      <c r="E37" s="176">
        <v>45870</v>
      </c>
      <c r="F37" s="156">
        <v>45901</v>
      </c>
      <c r="G37" s="157" t="s">
        <v>13</v>
      </c>
      <c r="H37" s="158">
        <v>46235</v>
      </c>
      <c r="I37" s="171">
        <v>46266</v>
      </c>
      <c r="J37" s="172" t="s">
        <v>13</v>
      </c>
      <c r="K37" s="173">
        <v>46600</v>
      </c>
      <c r="L37" s="186">
        <v>46631</v>
      </c>
      <c r="M37" s="187" t="s">
        <v>13</v>
      </c>
      <c r="N37" s="188">
        <v>46966</v>
      </c>
      <c r="O37" s="138">
        <v>46997</v>
      </c>
      <c r="P37" s="139" t="s">
        <v>13</v>
      </c>
      <c r="Q37" s="140">
        <v>47331</v>
      </c>
    </row>
    <row r="38" spans="1:17" s="125" customFormat="1" ht="18.75">
      <c r="A38"/>
      <c r="B38" s="127" t="s">
        <v>21</v>
      </c>
      <c r="C38" s="174">
        <v>45566</v>
      </c>
      <c r="D38" s="175" t="s">
        <v>13</v>
      </c>
      <c r="E38" s="176">
        <v>45901</v>
      </c>
      <c r="F38" s="156">
        <v>45931</v>
      </c>
      <c r="G38" s="157" t="s">
        <v>13</v>
      </c>
      <c r="H38" s="158">
        <v>46266</v>
      </c>
      <c r="I38" s="171">
        <v>46296</v>
      </c>
      <c r="J38" s="172" t="s">
        <v>13</v>
      </c>
      <c r="K38" s="173">
        <v>46631</v>
      </c>
      <c r="L38" s="186">
        <v>46661</v>
      </c>
      <c r="M38" s="187" t="s">
        <v>13</v>
      </c>
      <c r="N38" s="188">
        <v>46997</v>
      </c>
      <c r="O38" s="138">
        <v>47027</v>
      </c>
      <c r="P38" s="139" t="s">
        <v>13</v>
      </c>
      <c r="Q38" s="140">
        <v>47362</v>
      </c>
    </row>
    <row r="39" spans="1:17" s="125" customFormat="1">
      <c r="B39" s="127" t="s">
        <v>22</v>
      </c>
      <c r="C39" s="174">
        <v>45597</v>
      </c>
      <c r="D39" s="175" t="s">
        <v>13</v>
      </c>
      <c r="E39" s="176">
        <v>45931</v>
      </c>
      <c r="F39" s="156">
        <v>45962</v>
      </c>
      <c r="G39" s="157" t="s">
        <v>13</v>
      </c>
      <c r="H39" s="158">
        <v>46296</v>
      </c>
      <c r="I39" s="171">
        <v>46327</v>
      </c>
      <c r="J39" s="172" t="s">
        <v>13</v>
      </c>
      <c r="K39" s="173">
        <v>46661</v>
      </c>
      <c r="L39" s="186">
        <v>46692</v>
      </c>
      <c r="M39" s="187" t="s">
        <v>13</v>
      </c>
      <c r="N39" s="188">
        <v>47027</v>
      </c>
      <c r="O39" s="138">
        <v>47058</v>
      </c>
      <c r="P39" s="139" t="s">
        <v>13</v>
      </c>
      <c r="Q39" s="140">
        <v>47392</v>
      </c>
    </row>
    <row r="40" spans="1:17" s="125" customFormat="1">
      <c r="B40" s="127" t="s">
        <v>23</v>
      </c>
      <c r="C40" s="174">
        <v>45627</v>
      </c>
      <c r="D40" s="175" t="s">
        <v>13</v>
      </c>
      <c r="E40" s="176">
        <v>45962</v>
      </c>
      <c r="F40" s="156">
        <v>45992</v>
      </c>
      <c r="G40" s="157" t="s">
        <v>13</v>
      </c>
      <c r="H40" s="158">
        <v>46327</v>
      </c>
      <c r="I40" s="171">
        <v>46357</v>
      </c>
      <c r="J40" s="172" t="s">
        <v>13</v>
      </c>
      <c r="K40" s="173">
        <v>46692</v>
      </c>
      <c r="L40" s="186">
        <v>46722</v>
      </c>
      <c r="M40" s="187" t="s">
        <v>13</v>
      </c>
      <c r="N40" s="188">
        <v>47058</v>
      </c>
      <c r="O40" s="138">
        <v>47088</v>
      </c>
      <c r="P40" s="139" t="s">
        <v>13</v>
      </c>
      <c r="Q40" s="140">
        <v>47423</v>
      </c>
    </row>
    <row r="41" spans="1:17" s="125" customFormat="1">
      <c r="B41" s="127" t="s">
        <v>24</v>
      </c>
      <c r="C41" s="174">
        <v>45658</v>
      </c>
      <c r="D41" s="175" t="s">
        <v>13</v>
      </c>
      <c r="E41" s="176">
        <v>45992</v>
      </c>
      <c r="F41" s="156">
        <v>46023</v>
      </c>
      <c r="G41" s="157" t="s">
        <v>13</v>
      </c>
      <c r="H41" s="158">
        <v>46357</v>
      </c>
      <c r="I41" s="171">
        <v>46388</v>
      </c>
      <c r="J41" s="172" t="s">
        <v>13</v>
      </c>
      <c r="K41" s="173">
        <v>46722</v>
      </c>
      <c r="L41" s="186">
        <v>46753</v>
      </c>
      <c r="M41" s="187" t="s">
        <v>13</v>
      </c>
      <c r="N41" s="188">
        <v>47088</v>
      </c>
      <c r="O41" s="138">
        <v>47119</v>
      </c>
      <c r="P41" s="139" t="s">
        <v>13</v>
      </c>
      <c r="Q41" s="140">
        <v>47453</v>
      </c>
    </row>
    <row r="42" spans="1:17" s="125" customFormat="1" ht="12"/>
    <row r="43" spans="1:17" s="125" customFormat="1" ht="12">
      <c r="B43" s="124"/>
      <c r="C43" s="124"/>
      <c r="D43" s="124"/>
      <c r="E43" s="124"/>
      <c r="F43" s="124"/>
      <c r="G43" s="124"/>
      <c r="H43" s="124"/>
      <c r="I43" s="124"/>
      <c r="J43" s="124"/>
      <c r="K43" s="124"/>
      <c r="L43" s="124"/>
      <c r="M43" s="124"/>
      <c r="N43" s="124"/>
      <c r="O43" s="124"/>
      <c r="P43" s="124"/>
      <c r="Q43" s="124"/>
    </row>
    <row r="44" spans="1:17" s="125" customFormat="1">
      <c r="B44" s="112" t="s">
        <v>37</v>
      </c>
      <c r="C44" s="109"/>
      <c r="D44" s="109"/>
      <c r="E44" s="109"/>
      <c r="F44" s="109"/>
      <c r="G44" s="109"/>
      <c r="H44" s="109"/>
      <c r="I44" s="109"/>
      <c r="J44" s="109"/>
      <c r="K44" s="109"/>
      <c r="L44" s="109"/>
      <c r="M44" s="109"/>
      <c r="N44" s="109"/>
      <c r="O44" s="109"/>
      <c r="P44" s="109"/>
      <c r="Q44" s="109"/>
    </row>
    <row r="45" spans="1:17" s="125" customFormat="1">
      <c r="B45" s="126" t="s">
        <v>26</v>
      </c>
      <c r="C45" s="238" t="s">
        <v>27</v>
      </c>
      <c r="D45" s="239"/>
      <c r="E45" s="240"/>
      <c r="F45" s="238" t="s">
        <v>28</v>
      </c>
      <c r="G45" s="239"/>
      <c r="H45" s="240"/>
      <c r="I45" s="238" t="s">
        <v>29</v>
      </c>
      <c r="J45" s="239"/>
      <c r="K45" s="240"/>
      <c r="L45" s="238" t="s">
        <v>30</v>
      </c>
      <c r="M45" s="239"/>
      <c r="N45" s="240"/>
      <c r="O45" s="238" t="s">
        <v>31</v>
      </c>
      <c r="P45" s="239"/>
      <c r="Q45" s="240"/>
    </row>
    <row r="46" spans="1:17" s="125" customFormat="1">
      <c r="B46" s="127" t="s">
        <v>32</v>
      </c>
      <c r="C46" s="128">
        <v>2026</v>
      </c>
      <c r="D46" s="129" t="s">
        <v>33</v>
      </c>
      <c r="E46" s="130"/>
      <c r="F46" s="153">
        <v>2027</v>
      </c>
      <c r="G46" s="154" t="s">
        <v>33</v>
      </c>
      <c r="H46" s="155"/>
      <c r="I46" s="168">
        <v>2028</v>
      </c>
      <c r="J46" s="169" t="s">
        <v>33</v>
      </c>
      <c r="K46" s="170"/>
      <c r="L46" s="183">
        <v>2029</v>
      </c>
      <c r="M46" s="184" t="s">
        <v>33</v>
      </c>
      <c r="N46" s="185"/>
      <c r="O46" s="131">
        <v>2030</v>
      </c>
      <c r="P46" s="132" t="s">
        <v>33</v>
      </c>
      <c r="Q46" s="133"/>
    </row>
    <row r="47" spans="1:17" s="125" customFormat="1">
      <c r="B47" s="127" t="s">
        <v>34</v>
      </c>
      <c r="C47" s="153">
        <v>2027</v>
      </c>
      <c r="D47" s="154" t="s">
        <v>33</v>
      </c>
      <c r="E47" s="155"/>
      <c r="F47" s="168">
        <v>2028</v>
      </c>
      <c r="G47" s="169" t="s">
        <v>33</v>
      </c>
      <c r="H47" s="170"/>
      <c r="I47" s="183">
        <v>2029</v>
      </c>
      <c r="J47" s="184" t="s">
        <v>33</v>
      </c>
      <c r="K47" s="185"/>
      <c r="L47" s="131">
        <v>2030</v>
      </c>
      <c r="M47" s="132" t="s">
        <v>33</v>
      </c>
      <c r="N47" s="133"/>
      <c r="O47" s="134">
        <v>2031</v>
      </c>
      <c r="P47" s="135" t="s">
        <v>33</v>
      </c>
      <c r="Q47" s="136"/>
    </row>
    <row r="48" spans="1:17" s="125" customFormat="1">
      <c r="B48" s="137"/>
      <c r="C48" s="137"/>
      <c r="D48" s="137"/>
      <c r="E48" s="137"/>
      <c r="F48" s="137"/>
      <c r="G48" s="137"/>
      <c r="H48" s="137"/>
      <c r="I48" s="137"/>
      <c r="J48" s="137"/>
      <c r="K48" s="137"/>
      <c r="L48" s="137"/>
      <c r="M48" s="137"/>
      <c r="N48" s="137"/>
      <c r="O48" s="137"/>
      <c r="P48" s="137"/>
      <c r="Q48" s="137"/>
    </row>
    <row r="49" spans="2:17" s="125" customFormat="1">
      <c r="B49" s="126" t="s">
        <v>35</v>
      </c>
      <c r="C49" s="241" t="s">
        <v>27</v>
      </c>
      <c r="D49" s="241"/>
      <c r="E49" s="241"/>
      <c r="F49" s="241" t="s">
        <v>28</v>
      </c>
      <c r="G49" s="241"/>
      <c r="H49" s="241"/>
      <c r="I49" s="241" t="s">
        <v>29</v>
      </c>
      <c r="J49" s="241"/>
      <c r="K49" s="241"/>
      <c r="L49" s="238" t="s">
        <v>30</v>
      </c>
      <c r="M49" s="239"/>
      <c r="N49" s="240"/>
      <c r="O49" s="238" t="s">
        <v>31</v>
      </c>
      <c r="P49" s="239"/>
      <c r="Q49" s="240"/>
    </row>
    <row r="50" spans="2:17" s="125" customFormat="1">
      <c r="B50" s="127" t="s">
        <v>36</v>
      </c>
      <c r="C50" s="174">
        <v>45689</v>
      </c>
      <c r="D50" s="175" t="s">
        <v>13</v>
      </c>
      <c r="E50" s="176">
        <v>46023</v>
      </c>
      <c r="F50" s="156">
        <v>46054</v>
      </c>
      <c r="G50" s="157" t="s">
        <v>13</v>
      </c>
      <c r="H50" s="158">
        <v>46388</v>
      </c>
      <c r="I50" s="171">
        <v>46419</v>
      </c>
      <c r="J50" s="172" t="s">
        <v>13</v>
      </c>
      <c r="K50" s="173">
        <v>46753</v>
      </c>
      <c r="L50" s="186">
        <v>46784</v>
      </c>
      <c r="M50" s="187" t="s">
        <v>13</v>
      </c>
      <c r="N50" s="188">
        <v>47119</v>
      </c>
      <c r="O50" s="138">
        <v>47150</v>
      </c>
      <c r="P50" s="139" t="s">
        <v>13</v>
      </c>
      <c r="Q50" s="140">
        <v>47484</v>
      </c>
    </row>
    <row r="51" spans="2:17" s="125" customFormat="1">
      <c r="B51" s="127" t="s">
        <v>14</v>
      </c>
      <c r="C51" s="174">
        <v>45717</v>
      </c>
      <c r="D51" s="175" t="s">
        <v>13</v>
      </c>
      <c r="E51" s="176">
        <v>46054</v>
      </c>
      <c r="F51" s="156">
        <v>46082</v>
      </c>
      <c r="G51" s="157" t="s">
        <v>13</v>
      </c>
      <c r="H51" s="158">
        <v>46419</v>
      </c>
      <c r="I51" s="171">
        <v>46447</v>
      </c>
      <c r="J51" s="172" t="s">
        <v>13</v>
      </c>
      <c r="K51" s="173">
        <v>46784</v>
      </c>
      <c r="L51" s="186">
        <v>46813</v>
      </c>
      <c r="M51" s="187" t="s">
        <v>13</v>
      </c>
      <c r="N51" s="188">
        <v>47150</v>
      </c>
      <c r="O51" s="138">
        <v>47178</v>
      </c>
      <c r="P51" s="139" t="s">
        <v>13</v>
      </c>
      <c r="Q51" s="140">
        <v>47515</v>
      </c>
    </row>
    <row r="52" spans="2:17" s="125" customFormat="1">
      <c r="B52" s="127" t="s">
        <v>15</v>
      </c>
      <c r="C52" s="174">
        <v>45748</v>
      </c>
      <c r="D52" s="175" t="s">
        <v>13</v>
      </c>
      <c r="E52" s="176">
        <v>46082</v>
      </c>
      <c r="F52" s="156">
        <v>46113</v>
      </c>
      <c r="G52" s="157" t="s">
        <v>13</v>
      </c>
      <c r="H52" s="158">
        <v>46447</v>
      </c>
      <c r="I52" s="171">
        <v>46478</v>
      </c>
      <c r="J52" s="172" t="s">
        <v>13</v>
      </c>
      <c r="K52" s="173">
        <v>46813</v>
      </c>
      <c r="L52" s="186">
        <v>46844</v>
      </c>
      <c r="M52" s="187" t="s">
        <v>13</v>
      </c>
      <c r="N52" s="188">
        <v>47178</v>
      </c>
      <c r="O52" s="138">
        <v>47209</v>
      </c>
      <c r="P52" s="139" t="s">
        <v>13</v>
      </c>
      <c r="Q52" s="140">
        <v>47543</v>
      </c>
    </row>
    <row r="53" spans="2:17" s="125" customFormat="1">
      <c r="B53" s="127" t="s">
        <v>16</v>
      </c>
      <c r="C53" s="156">
        <v>45778</v>
      </c>
      <c r="D53" s="157" t="s">
        <v>13</v>
      </c>
      <c r="E53" s="158">
        <v>46113</v>
      </c>
      <c r="F53" s="171">
        <v>46143</v>
      </c>
      <c r="G53" s="172" t="s">
        <v>13</v>
      </c>
      <c r="H53" s="173">
        <v>46478</v>
      </c>
      <c r="I53" s="186">
        <v>46508</v>
      </c>
      <c r="J53" s="187" t="s">
        <v>13</v>
      </c>
      <c r="K53" s="188">
        <v>46844</v>
      </c>
      <c r="L53" s="138">
        <v>46874</v>
      </c>
      <c r="M53" s="139" t="s">
        <v>13</v>
      </c>
      <c r="N53" s="140">
        <v>47209</v>
      </c>
      <c r="O53" s="141">
        <v>47239</v>
      </c>
      <c r="P53" s="142" t="s">
        <v>13</v>
      </c>
      <c r="Q53" s="143">
        <v>47574</v>
      </c>
    </row>
    <row r="54" spans="2:17" s="125" customFormat="1">
      <c r="B54" s="127" t="s">
        <v>17</v>
      </c>
      <c r="C54" s="156">
        <v>45809</v>
      </c>
      <c r="D54" s="157" t="s">
        <v>13</v>
      </c>
      <c r="E54" s="158">
        <v>46143</v>
      </c>
      <c r="F54" s="171">
        <v>46174</v>
      </c>
      <c r="G54" s="172" t="s">
        <v>13</v>
      </c>
      <c r="H54" s="173">
        <v>46508</v>
      </c>
      <c r="I54" s="186">
        <v>46539</v>
      </c>
      <c r="J54" s="187" t="s">
        <v>13</v>
      </c>
      <c r="K54" s="188">
        <v>46874</v>
      </c>
      <c r="L54" s="138">
        <v>46905</v>
      </c>
      <c r="M54" s="139" t="s">
        <v>13</v>
      </c>
      <c r="N54" s="140">
        <v>47239</v>
      </c>
      <c r="O54" s="141">
        <v>47270</v>
      </c>
      <c r="P54" s="142" t="s">
        <v>13</v>
      </c>
      <c r="Q54" s="143">
        <v>47604</v>
      </c>
    </row>
    <row r="55" spans="2:17" s="125" customFormat="1">
      <c r="B55" s="127" t="s">
        <v>18</v>
      </c>
      <c r="C55" s="156">
        <v>45839</v>
      </c>
      <c r="D55" s="157" t="s">
        <v>13</v>
      </c>
      <c r="E55" s="158">
        <v>46174</v>
      </c>
      <c r="F55" s="171">
        <v>46204</v>
      </c>
      <c r="G55" s="172" t="s">
        <v>13</v>
      </c>
      <c r="H55" s="173">
        <v>46539</v>
      </c>
      <c r="I55" s="186">
        <v>46569</v>
      </c>
      <c r="J55" s="187" t="s">
        <v>13</v>
      </c>
      <c r="K55" s="188">
        <v>46905</v>
      </c>
      <c r="L55" s="138">
        <v>46935</v>
      </c>
      <c r="M55" s="139" t="s">
        <v>13</v>
      </c>
      <c r="N55" s="140">
        <v>47270</v>
      </c>
      <c r="O55" s="141">
        <v>47300</v>
      </c>
      <c r="P55" s="142" t="s">
        <v>13</v>
      </c>
      <c r="Q55" s="143">
        <v>47635</v>
      </c>
    </row>
    <row r="56" spans="2:17" s="125" customFormat="1">
      <c r="B56" s="127" t="s">
        <v>19</v>
      </c>
      <c r="C56" s="156">
        <v>45870</v>
      </c>
      <c r="D56" s="157" t="s">
        <v>13</v>
      </c>
      <c r="E56" s="158">
        <v>46204</v>
      </c>
      <c r="F56" s="171">
        <v>46235</v>
      </c>
      <c r="G56" s="172" t="s">
        <v>13</v>
      </c>
      <c r="H56" s="173">
        <v>46569</v>
      </c>
      <c r="I56" s="186">
        <v>46600</v>
      </c>
      <c r="J56" s="187" t="s">
        <v>13</v>
      </c>
      <c r="K56" s="188">
        <v>46935</v>
      </c>
      <c r="L56" s="138">
        <v>46966</v>
      </c>
      <c r="M56" s="139" t="s">
        <v>13</v>
      </c>
      <c r="N56" s="140">
        <v>47300</v>
      </c>
      <c r="O56" s="141">
        <v>47331</v>
      </c>
      <c r="P56" s="142" t="s">
        <v>13</v>
      </c>
      <c r="Q56" s="143">
        <v>47665</v>
      </c>
    </row>
    <row r="57" spans="2:17" s="125" customFormat="1">
      <c r="B57" s="127" t="s">
        <v>20</v>
      </c>
      <c r="C57" s="156">
        <v>45901</v>
      </c>
      <c r="D57" s="157" t="s">
        <v>13</v>
      </c>
      <c r="E57" s="158">
        <v>46235</v>
      </c>
      <c r="F57" s="171">
        <v>46266</v>
      </c>
      <c r="G57" s="172" t="s">
        <v>13</v>
      </c>
      <c r="H57" s="173">
        <v>46600</v>
      </c>
      <c r="I57" s="186">
        <v>46631</v>
      </c>
      <c r="J57" s="187" t="s">
        <v>13</v>
      </c>
      <c r="K57" s="188">
        <v>46966</v>
      </c>
      <c r="L57" s="138">
        <v>46997</v>
      </c>
      <c r="M57" s="139" t="s">
        <v>13</v>
      </c>
      <c r="N57" s="140">
        <v>47331</v>
      </c>
      <c r="O57" s="141">
        <v>47362</v>
      </c>
      <c r="P57" s="142" t="s">
        <v>13</v>
      </c>
      <c r="Q57" s="143">
        <v>47696</v>
      </c>
    </row>
    <row r="58" spans="2:17" s="125" customFormat="1">
      <c r="B58" s="127" t="s">
        <v>21</v>
      </c>
      <c r="C58" s="174">
        <v>45566</v>
      </c>
      <c r="D58" s="175" t="s">
        <v>13</v>
      </c>
      <c r="E58" s="176">
        <v>45901</v>
      </c>
      <c r="F58" s="156">
        <v>45931</v>
      </c>
      <c r="G58" s="157" t="s">
        <v>13</v>
      </c>
      <c r="H58" s="158">
        <v>46266</v>
      </c>
      <c r="I58" s="171">
        <v>46296</v>
      </c>
      <c r="J58" s="172" t="s">
        <v>13</v>
      </c>
      <c r="K58" s="173">
        <v>46631</v>
      </c>
      <c r="L58" s="186">
        <v>46661</v>
      </c>
      <c r="M58" s="187" t="s">
        <v>13</v>
      </c>
      <c r="N58" s="188">
        <v>46997</v>
      </c>
      <c r="O58" s="138">
        <v>47027</v>
      </c>
      <c r="P58" s="139" t="s">
        <v>13</v>
      </c>
      <c r="Q58" s="140">
        <v>47362</v>
      </c>
    </row>
    <row r="59" spans="2:17" s="125" customFormat="1">
      <c r="B59" s="127" t="s">
        <v>22</v>
      </c>
      <c r="C59" s="174">
        <v>45597</v>
      </c>
      <c r="D59" s="175" t="s">
        <v>13</v>
      </c>
      <c r="E59" s="176">
        <v>45931</v>
      </c>
      <c r="F59" s="156">
        <v>45962</v>
      </c>
      <c r="G59" s="157" t="s">
        <v>13</v>
      </c>
      <c r="H59" s="158">
        <v>46296</v>
      </c>
      <c r="I59" s="171">
        <v>46327</v>
      </c>
      <c r="J59" s="172" t="s">
        <v>13</v>
      </c>
      <c r="K59" s="173">
        <v>46661</v>
      </c>
      <c r="L59" s="186">
        <v>46692</v>
      </c>
      <c r="M59" s="187" t="s">
        <v>13</v>
      </c>
      <c r="N59" s="188">
        <v>47027</v>
      </c>
      <c r="O59" s="138">
        <v>47058</v>
      </c>
      <c r="P59" s="139" t="s">
        <v>13</v>
      </c>
      <c r="Q59" s="140">
        <v>47392</v>
      </c>
    </row>
    <row r="60" spans="2:17" s="125" customFormat="1">
      <c r="B60" s="127" t="s">
        <v>23</v>
      </c>
      <c r="C60" s="174">
        <v>45627</v>
      </c>
      <c r="D60" s="175" t="s">
        <v>13</v>
      </c>
      <c r="E60" s="176">
        <v>45962</v>
      </c>
      <c r="F60" s="156">
        <v>45992</v>
      </c>
      <c r="G60" s="157" t="s">
        <v>13</v>
      </c>
      <c r="H60" s="158">
        <v>46327</v>
      </c>
      <c r="I60" s="171">
        <v>46357</v>
      </c>
      <c r="J60" s="172" t="s">
        <v>13</v>
      </c>
      <c r="K60" s="173">
        <v>46692</v>
      </c>
      <c r="L60" s="186">
        <v>46722</v>
      </c>
      <c r="M60" s="187" t="s">
        <v>13</v>
      </c>
      <c r="N60" s="188">
        <v>47058</v>
      </c>
      <c r="O60" s="138">
        <v>47088</v>
      </c>
      <c r="P60" s="139" t="s">
        <v>13</v>
      </c>
      <c r="Q60" s="140">
        <v>47423</v>
      </c>
    </row>
    <row r="61" spans="2:17" s="125" customFormat="1">
      <c r="B61" s="127" t="s">
        <v>24</v>
      </c>
      <c r="C61" s="174">
        <v>45658</v>
      </c>
      <c r="D61" s="175" t="s">
        <v>13</v>
      </c>
      <c r="E61" s="176">
        <v>45992</v>
      </c>
      <c r="F61" s="156">
        <v>46023</v>
      </c>
      <c r="G61" s="157" t="s">
        <v>13</v>
      </c>
      <c r="H61" s="158">
        <v>46357</v>
      </c>
      <c r="I61" s="171">
        <v>46388</v>
      </c>
      <c r="J61" s="172" t="s">
        <v>13</v>
      </c>
      <c r="K61" s="173">
        <v>46722</v>
      </c>
      <c r="L61" s="186">
        <v>46753</v>
      </c>
      <c r="M61" s="187" t="s">
        <v>13</v>
      </c>
      <c r="N61" s="188">
        <v>47088</v>
      </c>
      <c r="O61" s="138">
        <v>47119</v>
      </c>
      <c r="P61" s="139" t="s">
        <v>13</v>
      </c>
      <c r="Q61" s="140">
        <v>47453</v>
      </c>
    </row>
    <row r="62" spans="2:17" s="125" customFormat="1" ht="12"/>
    <row r="63" spans="2:17" s="125" customFormat="1" ht="12">
      <c r="B63" s="124"/>
      <c r="C63" s="124"/>
      <c r="D63" s="124"/>
      <c r="E63" s="124"/>
      <c r="F63" s="124"/>
      <c r="G63" s="124"/>
      <c r="H63" s="124"/>
      <c r="I63" s="124"/>
      <c r="J63" s="124"/>
      <c r="K63" s="124"/>
      <c r="L63" s="124"/>
      <c r="M63" s="124"/>
      <c r="N63" s="124"/>
      <c r="O63" s="124"/>
      <c r="P63" s="124"/>
      <c r="Q63" s="124"/>
    </row>
    <row r="64" spans="2:17" s="125" customFormat="1">
      <c r="B64" s="112" t="s">
        <v>38</v>
      </c>
      <c r="C64" s="109"/>
      <c r="D64" s="109"/>
      <c r="E64" s="109"/>
      <c r="F64" s="109"/>
      <c r="G64" s="109"/>
      <c r="H64" s="109"/>
      <c r="I64" s="109"/>
      <c r="J64" s="109"/>
      <c r="K64" s="109"/>
      <c r="L64" s="109"/>
      <c r="M64" s="109"/>
      <c r="N64" s="109"/>
      <c r="O64" s="109"/>
      <c r="P64" s="109"/>
      <c r="Q64" s="109"/>
    </row>
    <row r="65" spans="2:17" s="125" customFormat="1">
      <c r="B65" s="126" t="s">
        <v>26</v>
      </c>
      <c r="C65" s="238" t="s">
        <v>27</v>
      </c>
      <c r="D65" s="239"/>
      <c r="E65" s="240"/>
      <c r="F65" s="238" t="s">
        <v>28</v>
      </c>
      <c r="G65" s="239"/>
      <c r="H65" s="240"/>
      <c r="I65" s="238" t="s">
        <v>29</v>
      </c>
      <c r="J65" s="239"/>
      <c r="K65" s="240"/>
      <c r="L65" s="238" t="s">
        <v>30</v>
      </c>
      <c r="M65" s="239"/>
      <c r="N65" s="240"/>
      <c r="O65" s="238" t="s">
        <v>31</v>
      </c>
      <c r="P65" s="239"/>
      <c r="Q65" s="240"/>
    </row>
    <row r="66" spans="2:17" s="125" customFormat="1">
      <c r="B66" s="127" t="s">
        <v>32</v>
      </c>
      <c r="C66" s="128">
        <v>2026</v>
      </c>
      <c r="D66" s="129" t="s">
        <v>33</v>
      </c>
      <c r="E66" s="130"/>
      <c r="F66" s="153">
        <v>2027</v>
      </c>
      <c r="G66" s="154" t="s">
        <v>33</v>
      </c>
      <c r="H66" s="155"/>
      <c r="I66" s="168">
        <v>2028</v>
      </c>
      <c r="J66" s="169" t="s">
        <v>33</v>
      </c>
      <c r="K66" s="170"/>
      <c r="L66" s="183">
        <v>2029</v>
      </c>
      <c r="M66" s="184" t="s">
        <v>33</v>
      </c>
      <c r="N66" s="185"/>
      <c r="O66" s="131">
        <v>2030</v>
      </c>
      <c r="P66" s="132" t="s">
        <v>33</v>
      </c>
      <c r="Q66" s="133"/>
    </row>
    <row r="67" spans="2:17" s="125" customFormat="1">
      <c r="B67" s="127" t="s">
        <v>34</v>
      </c>
      <c r="C67" s="153">
        <v>2027</v>
      </c>
      <c r="D67" s="154" t="s">
        <v>33</v>
      </c>
      <c r="E67" s="155"/>
      <c r="F67" s="168">
        <v>2028</v>
      </c>
      <c r="G67" s="169" t="s">
        <v>33</v>
      </c>
      <c r="H67" s="170"/>
      <c r="I67" s="183">
        <v>2029</v>
      </c>
      <c r="J67" s="184" t="s">
        <v>33</v>
      </c>
      <c r="K67" s="185"/>
      <c r="L67" s="131">
        <v>2030</v>
      </c>
      <c r="M67" s="132" t="s">
        <v>33</v>
      </c>
      <c r="N67" s="133"/>
      <c r="O67" s="134">
        <v>2031</v>
      </c>
      <c r="P67" s="135" t="s">
        <v>33</v>
      </c>
      <c r="Q67" s="136"/>
    </row>
    <row r="68" spans="2:17" s="125" customFormat="1">
      <c r="B68" s="137"/>
      <c r="C68" s="137"/>
      <c r="D68" s="137"/>
      <c r="E68" s="137"/>
      <c r="F68" s="137"/>
      <c r="G68" s="137"/>
      <c r="H68" s="137"/>
      <c r="I68" s="137"/>
      <c r="J68" s="137"/>
      <c r="K68" s="137"/>
      <c r="L68" s="137"/>
      <c r="M68" s="137"/>
      <c r="N68" s="137"/>
      <c r="O68" s="137"/>
      <c r="P68" s="137"/>
      <c r="Q68" s="137"/>
    </row>
    <row r="69" spans="2:17" s="125" customFormat="1">
      <c r="B69" s="126" t="s">
        <v>35</v>
      </c>
      <c r="C69" s="241" t="s">
        <v>27</v>
      </c>
      <c r="D69" s="241"/>
      <c r="E69" s="241"/>
      <c r="F69" s="241" t="s">
        <v>28</v>
      </c>
      <c r="G69" s="241"/>
      <c r="H69" s="241"/>
      <c r="I69" s="241" t="s">
        <v>29</v>
      </c>
      <c r="J69" s="241"/>
      <c r="K69" s="241"/>
      <c r="L69" s="238" t="s">
        <v>30</v>
      </c>
      <c r="M69" s="239"/>
      <c r="N69" s="240"/>
      <c r="O69" s="238" t="s">
        <v>31</v>
      </c>
      <c r="P69" s="239"/>
      <c r="Q69" s="240"/>
    </row>
    <row r="70" spans="2:17" s="125" customFormat="1">
      <c r="B70" s="127" t="s">
        <v>36</v>
      </c>
      <c r="C70" s="174">
        <v>45689</v>
      </c>
      <c r="D70" s="175" t="s">
        <v>13</v>
      </c>
      <c r="E70" s="176">
        <v>46023</v>
      </c>
      <c r="F70" s="156">
        <v>46054</v>
      </c>
      <c r="G70" s="157" t="s">
        <v>13</v>
      </c>
      <c r="H70" s="158">
        <v>46388</v>
      </c>
      <c r="I70" s="171">
        <v>46419</v>
      </c>
      <c r="J70" s="172" t="s">
        <v>13</v>
      </c>
      <c r="K70" s="173">
        <v>46753</v>
      </c>
      <c r="L70" s="186">
        <v>46784</v>
      </c>
      <c r="M70" s="187" t="s">
        <v>13</v>
      </c>
      <c r="N70" s="188">
        <v>47119</v>
      </c>
      <c r="O70" s="138">
        <v>47150</v>
      </c>
      <c r="P70" s="139" t="s">
        <v>13</v>
      </c>
      <c r="Q70" s="140">
        <v>47484</v>
      </c>
    </row>
    <row r="71" spans="2:17" s="125" customFormat="1">
      <c r="B71" s="127" t="s">
        <v>14</v>
      </c>
      <c r="C71" s="174">
        <v>45717</v>
      </c>
      <c r="D71" s="175" t="s">
        <v>13</v>
      </c>
      <c r="E71" s="176">
        <v>46054</v>
      </c>
      <c r="F71" s="156">
        <v>46082</v>
      </c>
      <c r="G71" s="157" t="s">
        <v>13</v>
      </c>
      <c r="H71" s="158">
        <v>46419</v>
      </c>
      <c r="I71" s="171">
        <v>46447</v>
      </c>
      <c r="J71" s="172" t="s">
        <v>13</v>
      </c>
      <c r="K71" s="173">
        <v>46784</v>
      </c>
      <c r="L71" s="186">
        <v>46813</v>
      </c>
      <c r="M71" s="187" t="s">
        <v>13</v>
      </c>
      <c r="N71" s="188">
        <v>47150</v>
      </c>
      <c r="O71" s="138">
        <v>47178</v>
      </c>
      <c r="P71" s="139" t="s">
        <v>13</v>
      </c>
      <c r="Q71" s="140">
        <v>47515</v>
      </c>
    </row>
    <row r="72" spans="2:17" s="125" customFormat="1">
      <c r="B72" s="127" t="s">
        <v>15</v>
      </c>
      <c r="C72" s="174">
        <v>45748</v>
      </c>
      <c r="D72" s="175" t="s">
        <v>13</v>
      </c>
      <c r="E72" s="176">
        <v>46082</v>
      </c>
      <c r="F72" s="156">
        <v>46113</v>
      </c>
      <c r="G72" s="157" t="s">
        <v>13</v>
      </c>
      <c r="H72" s="158">
        <v>46447</v>
      </c>
      <c r="I72" s="171">
        <v>46478</v>
      </c>
      <c r="J72" s="172" t="s">
        <v>13</v>
      </c>
      <c r="K72" s="173">
        <v>46813</v>
      </c>
      <c r="L72" s="186">
        <v>46844</v>
      </c>
      <c r="M72" s="187" t="s">
        <v>13</v>
      </c>
      <c r="N72" s="188">
        <v>47178</v>
      </c>
      <c r="O72" s="138">
        <v>47209</v>
      </c>
      <c r="P72" s="139" t="s">
        <v>13</v>
      </c>
      <c r="Q72" s="140">
        <v>47543</v>
      </c>
    </row>
    <row r="73" spans="2:17" s="125" customFormat="1">
      <c r="B73" s="127" t="s">
        <v>16</v>
      </c>
      <c r="C73" s="156">
        <v>45778</v>
      </c>
      <c r="D73" s="157" t="s">
        <v>13</v>
      </c>
      <c r="E73" s="158">
        <v>46113</v>
      </c>
      <c r="F73" s="171">
        <v>46143</v>
      </c>
      <c r="G73" s="172" t="s">
        <v>13</v>
      </c>
      <c r="H73" s="173">
        <v>46478</v>
      </c>
      <c r="I73" s="186">
        <v>46508</v>
      </c>
      <c r="J73" s="187" t="s">
        <v>13</v>
      </c>
      <c r="K73" s="188">
        <v>46844</v>
      </c>
      <c r="L73" s="138">
        <v>46874</v>
      </c>
      <c r="M73" s="139" t="s">
        <v>13</v>
      </c>
      <c r="N73" s="140">
        <v>47209</v>
      </c>
      <c r="O73" s="141">
        <v>47239</v>
      </c>
      <c r="P73" s="142" t="s">
        <v>13</v>
      </c>
      <c r="Q73" s="143">
        <v>47574</v>
      </c>
    </row>
    <row r="74" spans="2:17" s="125" customFormat="1">
      <c r="B74" s="127" t="s">
        <v>17</v>
      </c>
      <c r="C74" s="156">
        <v>45809</v>
      </c>
      <c r="D74" s="157" t="s">
        <v>13</v>
      </c>
      <c r="E74" s="158">
        <v>46143</v>
      </c>
      <c r="F74" s="171">
        <v>46174</v>
      </c>
      <c r="G74" s="172" t="s">
        <v>13</v>
      </c>
      <c r="H74" s="173">
        <v>46508</v>
      </c>
      <c r="I74" s="186">
        <v>46539</v>
      </c>
      <c r="J74" s="187" t="s">
        <v>13</v>
      </c>
      <c r="K74" s="188">
        <v>46874</v>
      </c>
      <c r="L74" s="138">
        <v>46905</v>
      </c>
      <c r="M74" s="139" t="s">
        <v>13</v>
      </c>
      <c r="N74" s="140">
        <v>47239</v>
      </c>
      <c r="O74" s="141">
        <v>47270</v>
      </c>
      <c r="P74" s="142" t="s">
        <v>13</v>
      </c>
      <c r="Q74" s="143">
        <v>47604</v>
      </c>
    </row>
    <row r="75" spans="2:17" s="125" customFormat="1">
      <c r="B75" s="127" t="s">
        <v>18</v>
      </c>
      <c r="C75" s="156">
        <v>45839</v>
      </c>
      <c r="D75" s="157" t="s">
        <v>13</v>
      </c>
      <c r="E75" s="158">
        <v>46174</v>
      </c>
      <c r="F75" s="171">
        <v>46204</v>
      </c>
      <c r="G75" s="172" t="s">
        <v>13</v>
      </c>
      <c r="H75" s="173">
        <v>46539</v>
      </c>
      <c r="I75" s="186">
        <v>46569</v>
      </c>
      <c r="J75" s="187" t="s">
        <v>13</v>
      </c>
      <c r="K75" s="188">
        <v>46905</v>
      </c>
      <c r="L75" s="138">
        <v>46935</v>
      </c>
      <c r="M75" s="139" t="s">
        <v>13</v>
      </c>
      <c r="N75" s="140">
        <v>47270</v>
      </c>
      <c r="O75" s="141">
        <v>47300</v>
      </c>
      <c r="P75" s="142" t="s">
        <v>13</v>
      </c>
      <c r="Q75" s="143">
        <v>47635</v>
      </c>
    </row>
    <row r="76" spans="2:17" s="125" customFormat="1">
      <c r="B76" s="127" t="s">
        <v>19</v>
      </c>
      <c r="C76" s="156">
        <v>45870</v>
      </c>
      <c r="D76" s="157" t="s">
        <v>13</v>
      </c>
      <c r="E76" s="158">
        <v>46204</v>
      </c>
      <c r="F76" s="171">
        <v>46235</v>
      </c>
      <c r="G76" s="172" t="s">
        <v>13</v>
      </c>
      <c r="H76" s="173">
        <v>46569</v>
      </c>
      <c r="I76" s="186">
        <v>46600</v>
      </c>
      <c r="J76" s="187" t="s">
        <v>13</v>
      </c>
      <c r="K76" s="188">
        <v>46935</v>
      </c>
      <c r="L76" s="138">
        <v>46966</v>
      </c>
      <c r="M76" s="139" t="s">
        <v>13</v>
      </c>
      <c r="N76" s="140">
        <v>47300</v>
      </c>
      <c r="O76" s="141">
        <v>47331</v>
      </c>
      <c r="P76" s="142" t="s">
        <v>13</v>
      </c>
      <c r="Q76" s="143">
        <v>47665</v>
      </c>
    </row>
    <row r="77" spans="2:17" s="125" customFormat="1">
      <c r="B77" s="127" t="s">
        <v>20</v>
      </c>
      <c r="C77" s="156">
        <v>45901</v>
      </c>
      <c r="D77" s="157" t="s">
        <v>13</v>
      </c>
      <c r="E77" s="158">
        <v>46235</v>
      </c>
      <c r="F77" s="171">
        <v>46266</v>
      </c>
      <c r="G77" s="172" t="s">
        <v>13</v>
      </c>
      <c r="H77" s="173">
        <v>46600</v>
      </c>
      <c r="I77" s="186">
        <v>46631</v>
      </c>
      <c r="J77" s="187" t="s">
        <v>13</v>
      </c>
      <c r="K77" s="188">
        <v>46966</v>
      </c>
      <c r="L77" s="138">
        <v>46997</v>
      </c>
      <c r="M77" s="139" t="s">
        <v>13</v>
      </c>
      <c r="N77" s="140">
        <v>47331</v>
      </c>
      <c r="O77" s="141">
        <v>47362</v>
      </c>
      <c r="P77" s="142" t="s">
        <v>13</v>
      </c>
      <c r="Q77" s="143">
        <v>47696</v>
      </c>
    </row>
    <row r="78" spans="2:17" s="125" customFormat="1">
      <c r="B78" s="127" t="s">
        <v>21</v>
      </c>
      <c r="C78" s="156">
        <v>45931</v>
      </c>
      <c r="D78" s="157" t="s">
        <v>13</v>
      </c>
      <c r="E78" s="158">
        <v>46266</v>
      </c>
      <c r="F78" s="171">
        <v>46296</v>
      </c>
      <c r="G78" s="172" t="s">
        <v>13</v>
      </c>
      <c r="H78" s="173">
        <v>46631</v>
      </c>
      <c r="I78" s="186">
        <v>46661</v>
      </c>
      <c r="J78" s="187" t="s">
        <v>13</v>
      </c>
      <c r="K78" s="188">
        <v>46997</v>
      </c>
      <c r="L78" s="138">
        <v>47027</v>
      </c>
      <c r="M78" s="139" t="s">
        <v>13</v>
      </c>
      <c r="N78" s="140">
        <v>47362</v>
      </c>
      <c r="O78" s="141">
        <v>47392</v>
      </c>
      <c r="P78" s="142" t="s">
        <v>13</v>
      </c>
      <c r="Q78" s="143">
        <v>47727</v>
      </c>
    </row>
    <row r="79" spans="2:17" s="125" customFormat="1">
      <c r="B79" s="127" t="s">
        <v>22</v>
      </c>
      <c r="C79" s="156">
        <v>45962</v>
      </c>
      <c r="D79" s="157" t="s">
        <v>13</v>
      </c>
      <c r="E79" s="158">
        <v>46296</v>
      </c>
      <c r="F79" s="171">
        <v>46327</v>
      </c>
      <c r="G79" s="172" t="s">
        <v>13</v>
      </c>
      <c r="H79" s="173">
        <v>46661</v>
      </c>
      <c r="I79" s="186">
        <v>46692</v>
      </c>
      <c r="J79" s="187" t="s">
        <v>13</v>
      </c>
      <c r="K79" s="188">
        <v>47027</v>
      </c>
      <c r="L79" s="138">
        <v>47058</v>
      </c>
      <c r="M79" s="139" t="s">
        <v>13</v>
      </c>
      <c r="N79" s="140">
        <v>47392</v>
      </c>
      <c r="O79" s="141">
        <v>47423</v>
      </c>
      <c r="P79" s="142" t="s">
        <v>13</v>
      </c>
      <c r="Q79" s="143">
        <v>47757</v>
      </c>
    </row>
    <row r="80" spans="2:17" s="125" customFormat="1">
      <c r="B80" s="127" t="s">
        <v>23</v>
      </c>
      <c r="C80" s="174">
        <v>45627</v>
      </c>
      <c r="D80" s="175" t="s">
        <v>13</v>
      </c>
      <c r="E80" s="176">
        <v>45962</v>
      </c>
      <c r="F80" s="156">
        <v>45992</v>
      </c>
      <c r="G80" s="157" t="s">
        <v>13</v>
      </c>
      <c r="H80" s="158">
        <v>46327</v>
      </c>
      <c r="I80" s="171">
        <v>46357</v>
      </c>
      <c r="J80" s="172" t="s">
        <v>13</v>
      </c>
      <c r="K80" s="173">
        <v>46692</v>
      </c>
      <c r="L80" s="186">
        <v>46722</v>
      </c>
      <c r="M80" s="187" t="s">
        <v>13</v>
      </c>
      <c r="N80" s="188">
        <v>47058</v>
      </c>
      <c r="O80" s="138">
        <v>47088</v>
      </c>
      <c r="P80" s="139" t="s">
        <v>13</v>
      </c>
      <c r="Q80" s="140">
        <v>47423</v>
      </c>
    </row>
    <row r="81" spans="2:17" s="125" customFormat="1">
      <c r="B81" s="127" t="s">
        <v>24</v>
      </c>
      <c r="C81" s="174">
        <v>45658</v>
      </c>
      <c r="D81" s="175" t="s">
        <v>13</v>
      </c>
      <c r="E81" s="176">
        <v>45992</v>
      </c>
      <c r="F81" s="156">
        <v>46023</v>
      </c>
      <c r="G81" s="157" t="s">
        <v>13</v>
      </c>
      <c r="H81" s="158">
        <v>46357</v>
      </c>
      <c r="I81" s="171">
        <v>46388</v>
      </c>
      <c r="J81" s="172" t="s">
        <v>13</v>
      </c>
      <c r="K81" s="173">
        <v>46722</v>
      </c>
      <c r="L81" s="186">
        <v>46753</v>
      </c>
      <c r="M81" s="187" t="s">
        <v>13</v>
      </c>
      <c r="N81" s="188">
        <v>47088</v>
      </c>
      <c r="O81" s="138">
        <v>47119</v>
      </c>
      <c r="P81" s="139" t="s">
        <v>13</v>
      </c>
      <c r="Q81" s="140">
        <v>47453</v>
      </c>
    </row>
  </sheetData>
  <sheetProtection sheet="1" objects="1" scenarios="1" selectLockedCells="1"/>
  <mergeCells count="40">
    <mergeCell ref="C9:E9"/>
    <mergeCell ref="F9:H9"/>
    <mergeCell ref="I9:K9"/>
    <mergeCell ref="L9:N9"/>
    <mergeCell ref="O9:Q9"/>
    <mergeCell ref="C6:E6"/>
    <mergeCell ref="F6:H6"/>
    <mergeCell ref="I6:K6"/>
    <mergeCell ref="L6:N6"/>
    <mergeCell ref="O6:Q6"/>
    <mergeCell ref="C29:E29"/>
    <mergeCell ref="F29:H29"/>
    <mergeCell ref="I29:K29"/>
    <mergeCell ref="L29:N29"/>
    <mergeCell ref="O29:Q29"/>
    <mergeCell ref="C25:E25"/>
    <mergeCell ref="F25:H25"/>
    <mergeCell ref="I25:K25"/>
    <mergeCell ref="L25:N25"/>
    <mergeCell ref="O25:Q25"/>
    <mergeCell ref="C49:E49"/>
    <mergeCell ref="F49:H49"/>
    <mergeCell ref="I49:K49"/>
    <mergeCell ref="L49:N49"/>
    <mergeCell ref="O49:Q49"/>
    <mergeCell ref="C45:E45"/>
    <mergeCell ref="F45:H45"/>
    <mergeCell ref="I45:K45"/>
    <mergeCell ref="L45:N45"/>
    <mergeCell ref="O45:Q45"/>
    <mergeCell ref="C69:E69"/>
    <mergeCell ref="F69:H69"/>
    <mergeCell ref="I69:K69"/>
    <mergeCell ref="L69:N69"/>
    <mergeCell ref="O69:Q69"/>
    <mergeCell ref="C65:E65"/>
    <mergeCell ref="F65:H65"/>
    <mergeCell ref="I65:K65"/>
    <mergeCell ref="L65:N65"/>
    <mergeCell ref="O65:Q65"/>
  </mergeCells>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7B875-FC56-4FBE-9749-1C12D7D4DEE8}">
  <sheetPr codeName="Sheet1">
    <tabColor rgb="FFFF0000"/>
  </sheetPr>
  <dimension ref="A1:S198"/>
  <sheetViews>
    <sheetView showGridLines="0" tabSelected="1" view="pageBreakPreview" zoomScaleNormal="85" zoomScaleSheetLayoutView="100" workbookViewId="0">
      <pane ySplit="6" topLeftCell="A7" activePane="bottomLeft" state="frozen"/>
      <selection activeCell="C10" sqref="C10:D10"/>
      <selection pane="bottomLeft" activeCell="C10" sqref="C10:D10"/>
    </sheetView>
  </sheetViews>
  <sheetFormatPr defaultRowHeight="24.95" customHeight="1"/>
  <cols>
    <col min="1" max="1" width="3" style="35" customWidth="1"/>
    <col min="2" max="4" width="30.625" style="35" customWidth="1"/>
    <col min="5" max="5" width="8.625" style="35" customWidth="1"/>
    <col min="6" max="6" width="22.625" style="35" customWidth="1"/>
    <col min="7" max="7" width="8.625" style="35" customWidth="1"/>
    <col min="8" max="8" width="22.625" style="35" customWidth="1"/>
    <col min="9" max="9" width="14.125" style="35" customWidth="1"/>
    <col min="10" max="10" width="9" style="35"/>
    <col min="11" max="11" width="8" style="35" hidden="1" customWidth="1"/>
    <col min="12" max="18" width="9" style="35" hidden="1" customWidth="1"/>
    <col min="19" max="19" width="0" style="35" hidden="1" customWidth="1"/>
    <col min="20" max="16384" width="9" style="35"/>
  </cols>
  <sheetData>
    <row r="1" spans="1:13" ht="24.95" customHeight="1">
      <c r="A1" s="34" t="s">
        <v>268</v>
      </c>
      <c r="G1" s="192" t="str">
        <f>+IF(COUNTIF(I2:I5,"未入力あり")&gt;0,"※未入力の項目があります","")</f>
        <v>※未入力の項目があります</v>
      </c>
      <c r="H1" s="193"/>
      <c r="I1" s="193"/>
      <c r="L1" s="197"/>
    </row>
    <row r="2" spans="1:13" ht="24.95" customHeight="1">
      <c r="B2" s="36" t="s">
        <v>39</v>
      </c>
      <c r="G2" s="190" t="s">
        <v>40</v>
      </c>
      <c r="H2" s="191"/>
      <c r="I2" s="222" t="str">
        <f>+I7</f>
        <v>未入力あり</v>
      </c>
    </row>
    <row r="3" spans="1:13" ht="24.95" customHeight="1">
      <c r="B3" s="35" t="s">
        <v>41</v>
      </c>
      <c r="G3" s="190" t="s">
        <v>42</v>
      </c>
      <c r="H3" s="191"/>
      <c r="I3" s="222" t="str">
        <f>+I24</f>
        <v>未入力あり</v>
      </c>
    </row>
    <row r="4" spans="1:13" ht="24.95" customHeight="1">
      <c r="B4" s="37" t="s">
        <v>43</v>
      </c>
      <c r="G4" s="190" t="s">
        <v>44</v>
      </c>
      <c r="H4" s="191"/>
      <c r="I4" s="222" t="str">
        <f>+I94</f>
        <v>未入力あり</v>
      </c>
    </row>
    <row r="5" spans="1:13" ht="24.95" customHeight="1">
      <c r="B5" s="38" t="s">
        <v>45</v>
      </c>
      <c r="D5" s="223"/>
      <c r="E5" s="37"/>
      <c r="F5" s="39"/>
      <c r="G5" s="190" t="s">
        <v>46</v>
      </c>
      <c r="H5" s="191"/>
      <c r="I5" s="222" t="str" cm="1">
        <f t="array" ref="I5">+IFERROR(IF(C16="該当なし","ー",_xlfn.IFS(OR(C16=L21,C16=L26),O162,AND(C10=K19,C16=L25),Q161,AND(C10=K19,C16=L27),Q163,AND(C10=K20,C16=L25),R161,AND(C10=K20,C16=L27),R163)),"―")</f>
        <v>―</v>
      </c>
    </row>
    <row r="6" spans="1:13" ht="24.95" customHeight="1">
      <c r="B6" s="40" t="s">
        <v>47</v>
      </c>
    </row>
    <row r="7" spans="1:13" ht="24.95" customHeight="1">
      <c r="B7" s="41" t="s">
        <v>40</v>
      </c>
      <c r="C7" s="42"/>
      <c r="D7" s="42"/>
      <c r="E7" s="42"/>
      <c r="F7" s="42"/>
      <c r="G7" s="42"/>
      <c r="H7" s="224"/>
      <c r="I7" s="196" t="str">
        <f>+IF(COUNTBLANK(C10:C16)+COUNTBLANK(C18:C19)&gt;0,"未入力あり","入力完了")</f>
        <v>未入力あり</v>
      </c>
      <c r="K7" s="92"/>
    </row>
    <row r="8" spans="1:13" ht="24.95" customHeight="1">
      <c r="B8" s="36" t="s">
        <v>48</v>
      </c>
    </row>
    <row r="9" spans="1:13" ht="24.75" customHeight="1">
      <c r="B9" t="s">
        <v>49</v>
      </c>
      <c r="C9"/>
      <c r="D9"/>
      <c r="E9"/>
      <c r="F9"/>
      <c r="G9"/>
      <c r="H9"/>
      <c r="K9" s="35" t="s">
        <v>50</v>
      </c>
    </row>
    <row r="10" spans="1:13" ht="24.95" customHeight="1">
      <c r="B10" s="43" t="s">
        <v>51</v>
      </c>
      <c r="C10" s="299"/>
      <c r="D10" s="300"/>
      <c r="E10" s="44" t="s">
        <v>52</v>
      </c>
      <c r="F10" s="44"/>
      <c r="G10" s="37"/>
      <c r="K10" s="35" t="s">
        <v>53</v>
      </c>
    </row>
    <row r="11" spans="1:13" ht="24.95" customHeight="1">
      <c r="B11" s="43" t="s">
        <v>54</v>
      </c>
      <c r="C11" s="299"/>
      <c r="D11" s="301"/>
      <c r="E11" s="35" t="s">
        <v>55</v>
      </c>
      <c r="K11" s="35" t="s">
        <v>56</v>
      </c>
    </row>
    <row r="12" spans="1:13" ht="24.95" customHeight="1">
      <c r="B12" s="43" t="s">
        <v>57</v>
      </c>
      <c r="C12" s="29"/>
      <c r="D12" t="s">
        <v>58</v>
      </c>
      <c r="K12" s="35" t="s">
        <v>59</v>
      </c>
    </row>
    <row r="13" spans="1:13" ht="24.75" customHeight="1">
      <c r="B13" s="43" t="s">
        <v>60</v>
      </c>
      <c r="C13" s="201"/>
      <c r="D13" s="87" t="str">
        <f>IFERROR(VLOOKUP($C$10,データ用!$B2:$C14,2,FALSE),"")</f>
        <v/>
      </c>
      <c r="E13" s="35" t="s">
        <v>61</v>
      </c>
      <c r="F13"/>
      <c r="K13" s="35" t="s">
        <v>62</v>
      </c>
    </row>
    <row r="14" spans="1:13" ht="24.95" customHeight="1">
      <c r="B14" s="43" t="s">
        <v>63</v>
      </c>
      <c r="C14" s="6"/>
      <c r="D14" s="45" t="s">
        <v>64</v>
      </c>
      <c r="E14"/>
      <c r="F14"/>
      <c r="G14"/>
      <c r="H14"/>
      <c r="K14" s="35" t="s">
        <v>65</v>
      </c>
    </row>
    <row r="15" spans="1:13" ht="24.95" customHeight="1">
      <c r="B15" s="43" t="s">
        <v>66</v>
      </c>
      <c r="C15" s="200"/>
      <c r="D15" s="45" t="s">
        <v>67</v>
      </c>
      <c r="E15"/>
      <c r="F15"/>
      <c r="G15"/>
      <c r="H15"/>
      <c r="K15" s="35" t="s">
        <v>68</v>
      </c>
    </row>
    <row r="16" spans="1:13" ht="24.95" customHeight="1">
      <c r="B16" s="43" t="s">
        <v>69</v>
      </c>
      <c r="C16" s="202"/>
      <c r="D16" t="s">
        <v>70</v>
      </c>
      <c r="E16"/>
      <c r="F16"/>
      <c r="G16"/>
      <c r="H16"/>
      <c r="I16"/>
      <c r="J16"/>
      <c r="K16" s="35" t="s">
        <v>71</v>
      </c>
      <c r="L16"/>
      <c r="M16"/>
    </row>
    <row r="17" spans="2:13" ht="24.75" customHeight="1">
      <c r="B17" s="46" t="s">
        <v>72</v>
      </c>
      <c r="C17"/>
      <c r="D17"/>
      <c r="E17"/>
      <c r="F17"/>
      <c r="G17"/>
      <c r="H17"/>
      <c r="I17"/>
      <c r="J17"/>
      <c r="K17" t="s">
        <v>73</v>
      </c>
      <c r="L17"/>
      <c r="M17"/>
    </row>
    <row r="18" spans="2:13" ht="24.75" customHeight="1">
      <c r="B18" s="43" t="s">
        <v>74</v>
      </c>
      <c r="C18" s="302"/>
      <c r="D18" s="302"/>
      <c r="E18" s="302"/>
      <c r="F18" s="302"/>
      <c r="G18" s="302"/>
      <c r="H18" s="302"/>
      <c r="I18"/>
      <c r="J18"/>
      <c r="K18" t="s">
        <v>75</v>
      </c>
      <c r="L18"/>
      <c r="M18"/>
    </row>
    <row r="19" spans="2:13" ht="24.75" customHeight="1">
      <c r="B19" s="303" t="s">
        <v>76</v>
      </c>
      <c r="C19" s="305"/>
      <c r="D19" s="305"/>
      <c r="E19" s="305"/>
      <c r="F19" s="305"/>
      <c r="G19" s="305"/>
      <c r="H19" s="305"/>
      <c r="I19"/>
      <c r="J19"/>
      <c r="K19" t="s">
        <v>77</v>
      </c>
      <c r="L19"/>
      <c r="M19"/>
    </row>
    <row r="20" spans="2:13" ht="24.75" customHeight="1">
      <c r="B20" s="304"/>
      <c r="C20" s="305"/>
      <c r="D20" s="305"/>
      <c r="E20" s="305"/>
      <c r="F20" s="305"/>
      <c r="G20" s="305"/>
      <c r="H20" s="305"/>
      <c r="I20"/>
      <c r="J20"/>
      <c r="K20" t="s">
        <v>78</v>
      </c>
      <c r="L20"/>
      <c r="M20"/>
    </row>
    <row r="21" spans="2:13" ht="24.75" customHeight="1">
      <c r="B21" s="304"/>
      <c r="C21" s="305"/>
      <c r="D21" s="305"/>
      <c r="E21" s="305"/>
      <c r="F21" s="305"/>
      <c r="G21" s="305"/>
      <c r="H21" s="305"/>
      <c r="I21"/>
      <c r="J21"/>
      <c r="K21" t="s">
        <v>79</v>
      </c>
      <c r="L21" t="s">
        <v>80</v>
      </c>
      <c r="M21"/>
    </row>
    <row r="22" spans="2:13" ht="24.75" customHeight="1">
      <c r="B22" s="304"/>
      <c r="C22" s="305"/>
      <c r="D22" s="305"/>
      <c r="E22" s="305"/>
      <c r="F22" s="305"/>
      <c r="G22" s="305"/>
      <c r="H22" s="305"/>
      <c r="I22"/>
      <c r="J22"/>
      <c r="L22" s="35" t="s">
        <v>81</v>
      </c>
    </row>
    <row r="23" spans="2:13" ht="24.75" customHeight="1">
      <c r="C23"/>
      <c r="D23"/>
      <c r="E23"/>
      <c r="F23"/>
      <c r="G23"/>
      <c r="H23" s="194"/>
      <c r="I23"/>
      <c r="J23"/>
      <c r="K23" t="s">
        <v>82</v>
      </c>
      <c r="L23" t="s">
        <v>80</v>
      </c>
      <c r="M23"/>
    </row>
    <row r="24" spans="2:13" ht="24.95" customHeight="1">
      <c r="B24" s="41" t="s">
        <v>83</v>
      </c>
      <c r="C24" s="42"/>
      <c r="D24" s="42"/>
      <c r="E24" s="42"/>
      <c r="F24" s="42"/>
      <c r="G24" s="42"/>
      <c r="H24" s="224"/>
      <c r="I24" s="195" t="str">
        <f>+IF(COUNTBLANK(B27)+COUNTBLANK(C44:D54)+COUNTBLANK(C57:D57)+COUNTBLANK(C69)+COUNTBLANK(C71:C72)+COUNTBLANK(C74:C75)&gt;0,"未入力あり","入力完了")</f>
        <v>未入力あり</v>
      </c>
      <c r="J24"/>
      <c r="L24" t="s">
        <v>81</v>
      </c>
      <c r="M24"/>
    </row>
    <row r="25" spans="2:13" ht="24.75" customHeight="1">
      <c r="B25" s="36" t="s">
        <v>84</v>
      </c>
      <c r="C25"/>
      <c r="D25"/>
      <c r="E25"/>
      <c r="F25"/>
      <c r="G25"/>
      <c r="H25"/>
      <c r="I25"/>
      <c r="J25"/>
      <c r="K25" t="s">
        <v>85</v>
      </c>
      <c r="L25" t="s">
        <v>86</v>
      </c>
      <c r="M25"/>
    </row>
    <row r="26" spans="2:13" ht="24.75" customHeight="1">
      <c r="B26" s="35" t="s">
        <v>87</v>
      </c>
      <c r="C26"/>
      <c r="D26"/>
      <c r="E26"/>
      <c r="F26"/>
      <c r="G26"/>
      <c r="H26"/>
      <c r="I26"/>
      <c r="J26"/>
      <c r="K26"/>
      <c r="L26" t="s">
        <v>88</v>
      </c>
      <c r="M26"/>
    </row>
    <row r="27" spans="2:13" ht="24.75" customHeight="1">
      <c r="B27" s="290"/>
      <c r="C27" s="291"/>
      <c r="D27" s="291"/>
      <c r="E27" s="291"/>
      <c r="F27" s="291"/>
      <c r="G27" s="291"/>
      <c r="H27" s="292"/>
      <c r="I27"/>
      <c r="J27"/>
      <c r="K27"/>
      <c r="L27" t="s">
        <v>89</v>
      </c>
      <c r="M27"/>
    </row>
    <row r="28" spans="2:13" ht="24.75" customHeight="1">
      <c r="B28" s="293"/>
      <c r="C28" s="294"/>
      <c r="D28" s="294"/>
      <c r="E28" s="294"/>
      <c r="F28" s="294"/>
      <c r="G28" s="294"/>
      <c r="H28" s="295"/>
      <c r="I28"/>
      <c r="J28"/>
      <c r="K28"/>
      <c r="L28" t="s">
        <v>81</v>
      </c>
      <c r="M28"/>
    </row>
    <row r="29" spans="2:13" ht="24.75" customHeight="1">
      <c r="B29" s="293"/>
      <c r="C29" s="294"/>
      <c r="D29" s="294"/>
      <c r="E29" s="294"/>
      <c r="F29" s="294"/>
      <c r="G29" s="294"/>
      <c r="H29" s="295"/>
      <c r="I29"/>
      <c r="J29"/>
      <c r="K29"/>
      <c r="L29"/>
      <c r="M29"/>
    </row>
    <row r="30" spans="2:13" ht="24.75" customHeight="1">
      <c r="B30" s="293"/>
      <c r="C30" s="294"/>
      <c r="D30" s="294"/>
      <c r="E30" s="294"/>
      <c r="F30" s="294"/>
      <c r="G30" s="294"/>
      <c r="H30" s="295"/>
      <c r="I30"/>
      <c r="J30"/>
      <c r="K30"/>
      <c r="L30"/>
      <c r="M30"/>
    </row>
    <row r="31" spans="2:13" ht="24.75" customHeight="1">
      <c r="B31" s="293"/>
      <c r="C31" s="294"/>
      <c r="D31" s="294"/>
      <c r="E31" s="294"/>
      <c r="F31" s="294"/>
      <c r="G31" s="294"/>
      <c r="H31" s="295"/>
      <c r="I31"/>
      <c r="J31"/>
      <c r="K31"/>
      <c r="L31"/>
      <c r="M31"/>
    </row>
    <row r="32" spans="2:13" ht="24.75" customHeight="1">
      <c r="B32" s="293"/>
      <c r="C32" s="294"/>
      <c r="D32" s="294"/>
      <c r="E32" s="294"/>
      <c r="F32" s="294"/>
      <c r="G32" s="294"/>
      <c r="H32" s="295"/>
      <c r="I32"/>
      <c r="J32"/>
      <c r="K32"/>
      <c r="L32"/>
      <c r="M32"/>
    </row>
    <row r="33" spans="2:13" ht="24.75" customHeight="1">
      <c r="B33" s="293"/>
      <c r="C33" s="294"/>
      <c r="D33" s="294"/>
      <c r="E33" s="294"/>
      <c r="F33" s="294"/>
      <c r="G33" s="294"/>
      <c r="H33" s="295"/>
      <c r="I33"/>
      <c r="J33"/>
      <c r="K33"/>
      <c r="L33"/>
      <c r="M33"/>
    </row>
    <row r="34" spans="2:13" ht="24.75" customHeight="1">
      <c r="B34" s="293"/>
      <c r="C34" s="294"/>
      <c r="D34" s="294"/>
      <c r="E34" s="294"/>
      <c r="F34" s="294"/>
      <c r="G34" s="294"/>
      <c r="H34" s="295"/>
      <c r="I34"/>
      <c r="J34"/>
      <c r="K34"/>
      <c r="L34"/>
      <c r="M34"/>
    </row>
    <row r="35" spans="2:13" ht="24.75" customHeight="1">
      <c r="B35" s="296"/>
      <c r="C35" s="297"/>
      <c r="D35" s="297"/>
      <c r="E35" s="297"/>
      <c r="F35" s="297"/>
      <c r="G35" s="297"/>
      <c r="H35" s="298"/>
      <c r="I35"/>
      <c r="J35"/>
      <c r="K35"/>
      <c r="L35"/>
      <c r="M35"/>
    </row>
    <row r="36" spans="2:13" ht="24.75" customHeight="1">
      <c r="B36" s="47"/>
      <c r="C36"/>
      <c r="D36"/>
      <c r="E36"/>
      <c r="F36"/>
      <c r="G36"/>
      <c r="H36"/>
      <c r="I36"/>
      <c r="J36"/>
      <c r="K36"/>
      <c r="L36"/>
      <c r="M36"/>
    </row>
    <row r="37" spans="2:13" ht="24.95" customHeight="1">
      <c r="B37" s="36" t="s">
        <v>90</v>
      </c>
      <c r="C37"/>
      <c r="D37"/>
      <c r="E37"/>
      <c r="F37"/>
      <c r="G37"/>
      <c r="H37"/>
      <c r="I37"/>
      <c r="J37"/>
      <c r="K37"/>
      <c r="L37"/>
      <c r="M37"/>
    </row>
    <row r="38" spans="2:13" ht="24.95" customHeight="1">
      <c r="B38" s="275" t="s">
        <v>91</v>
      </c>
      <c r="C38" s="275"/>
      <c r="D38" s="275"/>
      <c r="E38" s="275"/>
      <c r="F38" s="275"/>
      <c r="G38" s="275"/>
      <c r="H38" s="275"/>
      <c r="I38"/>
      <c r="J38"/>
      <c r="K38"/>
      <c r="L38"/>
      <c r="M38"/>
    </row>
    <row r="39" spans="2:13" ht="24.95" customHeight="1">
      <c r="B39" s="276" t="s">
        <v>92</v>
      </c>
      <c r="C39" s="275"/>
      <c r="D39" s="275"/>
      <c r="E39" s="275"/>
      <c r="F39" s="275"/>
      <c r="G39" s="275"/>
      <c r="H39" s="275"/>
    </row>
    <row r="40" spans="2:13" ht="24.95" customHeight="1">
      <c r="B40" s="277" t="s">
        <v>93</v>
      </c>
      <c r="C40" s="278"/>
      <c r="D40" s="278"/>
      <c r="E40" s="278"/>
      <c r="F40" s="278"/>
      <c r="G40" s="278"/>
      <c r="H40" s="278"/>
    </row>
    <row r="41" spans="2:13" ht="24.95" customHeight="1">
      <c r="B41" s="279" t="s">
        <v>94</v>
      </c>
      <c r="C41" s="281" t="s">
        <v>95</v>
      </c>
      <c r="D41" s="284" t="s">
        <v>96</v>
      </c>
      <c r="E41" s="284"/>
      <c r="F41" s="284"/>
      <c r="G41" s="284"/>
      <c r="H41" s="284"/>
    </row>
    <row r="42" spans="2:13" ht="24.95" customHeight="1">
      <c r="B42" s="279"/>
      <c r="C42" s="282"/>
      <c r="D42" s="285" t="s">
        <v>97</v>
      </c>
      <c r="E42" s="287" t="s">
        <v>98</v>
      </c>
      <c r="F42" s="288"/>
      <c r="G42" s="288"/>
      <c r="H42" s="289"/>
    </row>
    <row r="43" spans="2:13" ht="24.95" customHeight="1">
      <c r="B43" s="280"/>
      <c r="C43" s="283"/>
      <c r="D43" s="286"/>
      <c r="E43" s="204" t="s">
        <v>99</v>
      </c>
      <c r="F43" s="8"/>
      <c r="G43" s="204" t="s">
        <v>99</v>
      </c>
      <c r="H43" s="8"/>
    </row>
    <row r="44" spans="2:13" ht="24.95" customHeight="1">
      <c r="B44" s="48" t="s">
        <v>100</v>
      </c>
      <c r="C44" s="7"/>
      <c r="D44" s="7"/>
      <c r="E44" s="272"/>
      <c r="F44" s="259"/>
      <c r="G44" s="258"/>
      <c r="H44" s="259"/>
    </row>
    <row r="45" spans="2:13" ht="24.95" customHeight="1">
      <c r="B45" s="48" t="s">
        <v>101</v>
      </c>
      <c r="C45" s="7"/>
      <c r="D45" s="7"/>
      <c r="E45" s="272"/>
      <c r="F45" s="259"/>
      <c r="G45" s="258"/>
      <c r="H45" s="259"/>
    </row>
    <row r="46" spans="2:13" ht="24.95" customHeight="1">
      <c r="B46" s="48" t="s">
        <v>102</v>
      </c>
      <c r="C46" s="17">
        <f>C44-C45</f>
        <v>0</v>
      </c>
      <c r="D46" s="17">
        <f>D44-D45</f>
        <v>0</v>
      </c>
      <c r="E46" s="273">
        <f>E44-E45</f>
        <v>0</v>
      </c>
      <c r="F46" s="274"/>
      <c r="G46" s="260">
        <f>G44-G45</f>
        <v>0</v>
      </c>
      <c r="H46" s="274"/>
    </row>
    <row r="47" spans="2:13" ht="24.95" customHeight="1">
      <c r="B47" s="48" t="s">
        <v>103</v>
      </c>
      <c r="C47" s="7"/>
      <c r="D47" s="7"/>
      <c r="E47" s="272"/>
      <c r="F47" s="259"/>
      <c r="G47" s="258"/>
      <c r="H47" s="259"/>
    </row>
    <row r="48" spans="2:13" ht="24.95" customHeight="1">
      <c r="B48" s="48" t="s">
        <v>104</v>
      </c>
      <c r="C48" s="17">
        <f>C46-C47</f>
        <v>0</v>
      </c>
      <c r="D48" s="17">
        <f>D46-D47</f>
        <v>0</v>
      </c>
      <c r="E48" s="273">
        <f>E46-E47</f>
        <v>0</v>
      </c>
      <c r="F48" s="261"/>
      <c r="G48" s="260">
        <f>G46-G47</f>
        <v>0</v>
      </c>
      <c r="H48" s="274"/>
    </row>
    <row r="49" spans="2:8" ht="24.95" customHeight="1">
      <c r="B49" s="48" t="s">
        <v>105</v>
      </c>
      <c r="C49" s="7"/>
      <c r="D49" s="7"/>
      <c r="E49" s="272"/>
      <c r="F49" s="259"/>
      <c r="G49" s="258"/>
      <c r="H49" s="259"/>
    </row>
    <row r="50" spans="2:8" ht="24.95" customHeight="1">
      <c r="B50" s="48" t="s">
        <v>106</v>
      </c>
      <c r="C50" s="7"/>
      <c r="D50" s="7"/>
      <c r="E50" s="272"/>
      <c r="F50" s="259"/>
      <c r="G50" s="258"/>
      <c r="H50" s="259"/>
    </row>
    <row r="51" spans="2:8" ht="24.95" customHeight="1">
      <c r="B51" s="48" t="s">
        <v>107</v>
      </c>
      <c r="C51" s="17">
        <f>C48+C49-C50</f>
        <v>0</v>
      </c>
      <c r="D51" s="17">
        <f>D48+D49-D50</f>
        <v>0</v>
      </c>
      <c r="E51" s="273">
        <f>E48+E49-E50</f>
        <v>0</v>
      </c>
      <c r="F51" s="274"/>
      <c r="G51" s="260">
        <f>G48+G49-G50</f>
        <v>0</v>
      </c>
      <c r="H51" s="274"/>
    </row>
    <row r="52" spans="2:8" ht="24.95" customHeight="1">
      <c r="B52" s="49" t="s">
        <v>108</v>
      </c>
      <c r="C52" s="9"/>
      <c r="D52" s="9"/>
      <c r="E52" s="258"/>
      <c r="F52" s="259"/>
      <c r="G52" s="258"/>
      <c r="H52" s="259"/>
    </row>
    <row r="53" spans="2:8" ht="24.95" customHeight="1">
      <c r="B53" s="48" t="s">
        <v>109</v>
      </c>
      <c r="C53" s="7"/>
      <c r="D53" s="7"/>
      <c r="E53" s="258"/>
      <c r="F53" s="259"/>
      <c r="G53" s="258"/>
      <c r="H53" s="259"/>
    </row>
    <row r="54" spans="2:8" ht="24.95" customHeight="1">
      <c r="B54" s="48" t="s">
        <v>110</v>
      </c>
      <c r="C54" s="17">
        <f>C51+C52-C53</f>
        <v>0</v>
      </c>
      <c r="D54" s="17">
        <f>D51+D52-D53</f>
        <v>0</v>
      </c>
      <c r="E54" s="260">
        <f>E51+E52-E53</f>
        <v>0</v>
      </c>
      <c r="F54" s="261"/>
      <c r="G54" s="260">
        <f>G51+G52-G53</f>
        <v>0</v>
      </c>
      <c r="H54" s="261"/>
    </row>
    <row r="55" spans="2:8" ht="24.95" customHeight="1">
      <c r="B55" s="35" t="s">
        <v>111</v>
      </c>
    </row>
    <row r="56" spans="2:8" ht="24.95" customHeight="1">
      <c r="B56" s="50"/>
      <c r="C56" s="51" t="s">
        <v>112</v>
      </c>
      <c r="D56" s="51" t="s">
        <v>97</v>
      </c>
      <c r="E56" s="262" t="s">
        <v>113</v>
      </c>
      <c r="F56" s="263"/>
      <c r="G56" s="263"/>
      <c r="H56" s="264"/>
    </row>
    <row r="57" spans="2:8" ht="24.95" customHeight="1">
      <c r="B57" s="52" t="s">
        <v>114</v>
      </c>
      <c r="C57" s="10"/>
      <c r="D57" s="10"/>
      <c r="E57" s="265">
        <f>C57-D57</f>
        <v>0</v>
      </c>
      <c r="F57" s="266"/>
      <c r="G57" s="266"/>
      <c r="H57" s="267"/>
    </row>
    <row r="59" spans="2:8" ht="24.95" customHeight="1">
      <c r="B59" s="36" t="s">
        <v>115</v>
      </c>
    </row>
    <row r="60" spans="2:8" ht="24.95" customHeight="1">
      <c r="B60" s="35" t="s">
        <v>116</v>
      </c>
    </row>
    <row r="61" spans="2:8" ht="24.95" customHeight="1">
      <c r="B61" s="53" t="s">
        <v>117</v>
      </c>
      <c r="C61" s="53"/>
    </row>
    <row r="62" spans="2:8" ht="24.95" customHeight="1">
      <c r="B62" s="203" t="s">
        <v>118</v>
      </c>
      <c r="C62" s="18">
        <f>D44</f>
        <v>0</v>
      </c>
      <c r="D62" s="47" t="s">
        <v>119</v>
      </c>
      <c r="E62" s="47"/>
      <c r="F62" s="47"/>
      <c r="G62" s="47"/>
      <c r="H62" s="47"/>
    </row>
    <row r="63" spans="2:8" ht="24.95" customHeight="1">
      <c r="B63" s="203" t="s">
        <v>120</v>
      </c>
      <c r="C63" s="18">
        <f>D45</f>
        <v>0</v>
      </c>
      <c r="D63" s="47"/>
      <c r="E63" s="47"/>
      <c r="F63" s="47"/>
      <c r="G63" s="47"/>
      <c r="H63" s="47"/>
    </row>
    <row r="64" spans="2:8" ht="24.95" customHeight="1">
      <c r="B64" s="203" t="s">
        <v>121</v>
      </c>
      <c r="C64" s="18">
        <f>D47</f>
        <v>0</v>
      </c>
      <c r="D64" s="47"/>
      <c r="E64" s="47"/>
      <c r="F64" s="47"/>
      <c r="G64" s="47"/>
      <c r="H64" s="47"/>
    </row>
    <row r="65" spans="2:8" ht="24.95" customHeight="1">
      <c r="B65" s="203" t="s">
        <v>122</v>
      </c>
      <c r="C65" s="18">
        <f>D49</f>
        <v>0</v>
      </c>
      <c r="D65" s="47"/>
      <c r="E65" s="47"/>
      <c r="F65" s="47"/>
      <c r="G65" s="47"/>
      <c r="H65" s="47"/>
    </row>
    <row r="66" spans="2:8" ht="24.95" customHeight="1">
      <c r="B66" s="203" t="s">
        <v>123</v>
      </c>
      <c r="C66" s="18">
        <f>D50</f>
        <v>0</v>
      </c>
      <c r="D66" s="47"/>
      <c r="E66" s="47"/>
      <c r="F66" s="47"/>
      <c r="G66" s="47"/>
      <c r="H66" s="47"/>
    </row>
    <row r="67" spans="2:8" ht="24.95" customHeight="1">
      <c r="B67" s="203" t="s">
        <v>124</v>
      </c>
      <c r="C67" s="18">
        <f>D52</f>
        <v>0</v>
      </c>
      <c r="D67" s="47"/>
      <c r="E67" s="47"/>
      <c r="F67" s="47"/>
      <c r="G67" s="47"/>
      <c r="H67" s="47"/>
    </row>
    <row r="68" spans="2:8" ht="24.95" customHeight="1">
      <c r="B68" s="203" t="s">
        <v>125</v>
      </c>
      <c r="C68" s="18">
        <f>D53</f>
        <v>0</v>
      </c>
      <c r="D68" s="47"/>
      <c r="E68" s="47"/>
      <c r="F68" s="47"/>
      <c r="G68" s="47"/>
      <c r="H68" s="47"/>
    </row>
    <row r="69" spans="2:8" ht="24.95" customHeight="1">
      <c r="B69" s="203" t="s">
        <v>264</v>
      </c>
      <c r="C69" s="11"/>
      <c r="D69" s="237" t="s">
        <v>265</v>
      </c>
      <c r="E69" s="236"/>
      <c r="F69" s="236"/>
      <c r="G69" s="47"/>
      <c r="H69" s="47"/>
    </row>
    <row r="70" spans="2:8" ht="9.9499999999999993" customHeight="1">
      <c r="B70" s="54"/>
      <c r="C70" s="55"/>
      <c r="D70" s="205"/>
      <c r="E70" s="205"/>
      <c r="F70" s="205"/>
      <c r="G70" s="47"/>
      <c r="H70" s="47"/>
    </row>
    <row r="71" spans="2:8" ht="24.95" customHeight="1">
      <c r="B71" s="203" t="s">
        <v>126</v>
      </c>
      <c r="C71" s="11"/>
      <c r="D71" s="205" t="s">
        <v>127</v>
      </c>
      <c r="E71" s="47"/>
      <c r="F71" s="47"/>
      <c r="G71" s="47"/>
      <c r="H71" s="47"/>
    </row>
    <row r="72" spans="2:8" ht="24.95" customHeight="1">
      <c r="B72" s="203" t="s">
        <v>128</v>
      </c>
      <c r="C72" s="11"/>
      <c r="D72" s="205" t="s">
        <v>129</v>
      </c>
      <c r="E72" s="47"/>
      <c r="F72" s="47"/>
      <c r="G72" s="47"/>
      <c r="H72" s="47"/>
    </row>
    <row r="73" spans="2:8" ht="9.9499999999999993" customHeight="1">
      <c r="B73" s="54"/>
      <c r="C73" s="55"/>
      <c r="D73" s="205"/>
      <c r="E73" s="205"/>
      <c r="F73" s="205"/>
      <c r="G73" s="47"/>
      <c r="H73" s="47"/>
    </row>
    <row r="74" spans="2:8" ht="24.95" customHeight="1">
      <c r="B74" s="203" t="s">
        <v>130</v>
      </c>
      <c r="C74" s="11"/>
      <c r="D74" s="205" t="s">
        <v>131</v>
      </c>
      <c r="E74" s="47"/>
      <c r="F74" s="47"/>
      <c r="G74" s="47"/>
      <c r="H74" s="47"/>
    </row>
    <row r="75" spans="2:8" ht="24.95" customHeight="1">
      <c r="B75" s="203" t="s">
        <v>132</v>
      </c>
      <c r="C75" s="11"/>
      <c r="D75" s="205" t="s">
        <v>133</v>
      </c>
      <c r="E75" s="47"/>
      <c r="F75" s="47"/>
      <c r="G75" s="47"/>
      <c r="H75" s="47"/>
    </row>
    <row r="76" spans="2:8" ht="24.95" customHeight="1">
      <c r="C76" s="56"/>
      <c r="D76" s="47" t="s">
        <v>134</v>
      </c>
      <c r="E76" s="47"/>
      <c r="F76" s="47"/>
      <c r="G76" s="47"/>
      <c r="H76" s="47"/>
    </row>
    <row r="77" spans="2:8" ht="24.95" customHeight="1">
      <c r="B77" s="36" t="s">
        <v>135</v>
      </c>
      <c r="C77" s="56"/>
      <c r="D77" s="47"/>
      <c r="E77" s="47"/>
      <c r="F77" s="47"/>
      <c r="G77" s="47"/>
      <c r="H77" s="47"/>
    </row>
    <row r="78" spans="2:8" ht="24.95" customHeight="1">
      <c r="B78" s="53" t="s">
        <v>117</v>
      </c>
      <c r="C78" s="57" t="s">
        <v>136</v>
      </c>
      <c r="D78" s="58" t="s">
        <v>137</v>
      </c>
      <c r="E78" s="47"/>
      <c r="F78" s="47"/>
      <c r="G78" s="47"/>
      <c r="H78" s="47"/>
    </row>
    <row r="79" spans="2:8" ht="24.95" customHeight="1">
      <c r="B79" s="59" t="s">
        <v>138</v>
      </c>
      <c r="C79" s="22">
        <f>C44</f>
        <v>0</v>
      </c>
      <c r="D79" s="22">
        <f>D44</f>
        <v>0</v>
      </c>
      <c r="E79" s="47"/>
      <c r="F79" s="47"/>
      <c r="G79" s="47"/>
      <c r="H79" s="47"/>
    </row>
    <row r="80" spans="2:8" ht="24.95" customHeight="1">
      <c r="B80" s="59" t="s">
        <v>139</v>
      </c>
      <c r="C80" s="22">
        <f>C46</f>
        <v>0</v>
      </c>
      <c r="D80" s="22">
        <f>D46</f>
        <v>0</v>
      </c>
      <c r="E80" s="47"/>
      <c r="F80" s="47"/>
      <c r="G80" s="47"/>
      <c r="H80" s="47"/>
    </row>
    <row r="81" spans="2:9" ht="24.95" customHeight="1" thickBot="1">
      <c r="B81" s="60" t="s">
        <v>140</v>
      </c>
      <c r="C81" s="23">
        <f>C51</f>
        <v>0</v>
      </c>
      <c r="D81" s="61"/>
      <c r="E81" s="47"/>
      <c r="F81" s="47"/>
      <c r="G81" s="47"/>
      <c r="H81" s="47"/>
    </row>
    <row r="82" spans="2:9" ht="24.95" customHeight="1">
      <c r="B82" s="62" t="s">
        <v>141</v>
      </c>
      <c r="C82" s="19">
        <f>C57</f>
        <v>0</v>
      </c>
      <c r="D82" s="19">
        <f>D57</f>
        <v>0</v>
      </c>
      <c r="E82" s="47"/>
      <c r="F82" s="47"/>
      <c r="G82" s="47"/>
      <c r="H82" s="47"/>
    </row>
    <row r="83" spans="2:9" ht="24.95" customHeight="1">
      <c r="C83" s="56"/>
      <c r="D83" s="47"/>
      <c r="E83" s="47"/>
      <c r="F83" s="47"/>
      <c r="G83" s="47"/>
      <c r="H83" s="47"/>
    </row>
    <row r="84" spans="2:9" ht="24.95" customHeight="1">
      <c r="B84" s="36" t="s">
        <v>142</v>
      </c>
      <c r="C84" s="63"/>
      <c r="D84" s="47"/>
      <c r="E84" s="47"/>
      <c r="F84" s="47"/>
      <c r="G84" s="47"/>
      <c r="H84" s="47"/>
    </row>
    <row r="85" spans="2:9" ht="24.95" customHeight="1">
      <c r="B85" s="53" t="s">
        <v>117</v>
      </c>
      <c r="C85" s="28" t="s">
        <v>143</v>
      </c>
      <c r="D85" s="47"/>
      <c r="E85" s="47"/>
      <c r="F85" s="47"/>
      <c r="G85" s="47"/>
      <c r="H85" s="47"/>
    </row>
    <row r="86" spans="2:9" ht="24.95" customHeight="1">
      <c r="B86" s="59" t="s">
        <v>144</v>
      </c>
      <c r="C86" s="20">
        <f>C71</f>
        <v>0</v>
      </c>
      <c r="D86" s="232" t="s">
        <v>145</v>
      </c>
      <c r="E86" s="233"/>
      <c r="F86" s="233"/>
      <c r="G86" s="233"/>
      <c r="H86" s="233"/>
    </row>
    <row r="87" spans="2:9" ht="24.95" customHeight="1">
      <c r="B87" s="59" t="s">
        <v>146</v>
      </c>
      <c r="C87" s="20">
        <f>C62+C65+C67-C63-C64-C66-C68-C69</f>
        <v>0</v>
      </c>
      <c r="D87" s="232" t="s">
        <v>147</v>
      </c>
      <c r="E87" s="233"/>
      <c r="F87" s="233"/>
      <c r="G87" s="233"/>
      <c r="H87" s="233"/>
    </row>
    <row r="88" spans="2:9" ht="24.95" customHeight="1">
      <c r="B88" s="59" t="s">
        <v>148</v>
      </c>
      <c r="C88" s="20">
        <f>C72</f>
        <v>0</v>
      </c>
      <c r="D88" s="232" t="s">
        <v>149</v>
      </c>
      <c r="E88" s="233"/>
      <c r="F88" s="233"/>
      <c r="G88" s="233"/>
      <c r="H88" s="233"/>
    </row>
    <row r="89" spans="2:9" ht="24.95" customHeight="1">
      <c r="B89" s="59" t="s">
        <v>150</v>
      </c>
      <c r="C89" s="20">
        <f>C63+C64+C66+C68+C69</f>
        <v>0</v>
      </c>
      <c r="D89" s="232" t="s">
        <v>267</v>
      </c>
      <c r="E89" s="233"/>
      <c r="F89" s="233"/>
      <c r="G89" s="233"/>
      <c r="H89" s="233"/>
    </row>
    <row r="90" spans="2:9" ht="24.95" customHeight="1">
      <c r="B90" s="59" t="s">
        <v>151</v>
      </c>
      <c r="C90" s="20">
        <f>IFERROR(INT(IF(((C87-C88)*C86/C89)&gt;=0,(C87-C88)*C86/C89,0)),IFERROR(INT(IF(((C87-C88)*C86/C89)&gt;=0,(C87-C88)*C86/C89,0)),0))</f>
        <v>0</v>
      </c>
      <c r="D90" s="232" t="s">
        <v>152</v>
      </c>
      <c r="E90" s="233"/>
      <c r="F90" s="233"/>
      <c r="G90" s="233"/>
      <c r="H90" s="233"/>
    </row>
    <row r="91" spans="2:9" ht="24.95" customHeight="1" thickBot="1">
      <c r="B91" s="64" t="s">
        <v>153</v>
      </c>
      <c r="C91" s="21">
        <f>C74+C75</f>
        <v>0</v>
      </c>
      <c r="D91" s="232" t="s">
        <v>154</v>
      </c>
      <c r="E91" s="233"/>
      <c r="F91" s="233"/>
      <c r="G91" s="233"/>
      <c r="H91" s="233"/>
    </row>
    <row r="92" spans="2:9" ht="24.95" customHeight="1" thickTop="1" thickBot="1">
      <c r="B92" s="65" t="s">
        <v>155</v>
      </c>
      <c r="C92" s="66">
        <f>INT(IF(C91=C86,0,IF(C90&gt;C86,C86-C91,MAX(C90-C91,0))))</f>
        <v>0</v>
      </c>
      <c r="D92" s="234" t="s">
        <v>156</v>
      </c>
      <c r="E92" s="233"/>
      <c r="F92" s="233"/>
      <c r="G92" s="233"/>
      <c r="H92" s="233"/>
    </row>
    <row r="93" spans="2:9" ht="24.95" customHeight="1" thickTop="1"/>
    <row r="94" spans="2:9" ht="24.95" customHeight="1">
      <c r="B94" s="41" t="s">
        <v>44</v>
      </c>
      <c r="C94" s="67"/>
      <c r="D94" s="67"/>
      <c r="E94" s="67"/>
      <c r="F94" s="67"/>
      <c r="G94" s="67"/>
      <c r="H94" s="224"/>
      <c r="I94" s="196" t="str">
        <f>+IF(COUNTBLANK(C97:D102)+COUNTBLANK(C110:D119)+COUNTBLANK(C124:D129)+COUNTBLANK(C135:D149)&gt;0,"未入力あり","入力完了")</f>
        <v>未入力あり</v>
      </c>
    </row>
    <row r="95" spans="2:9" ht="24.95" customHeight="1">
      <c r="B95" s="68" t="s">
        <v>157</v>
      </c>
      <c r="C95" s="189"/>
      <c r="D95" s="69"/>
    </row>
    <row r="96" spans="2:9" ht="24.95" customHeight="1">
      <c r="B96" s="70" t="s">
        <v>94</v>
      </c>
      <c r="C96" s="71" t="s">
        <v>112</v>
      </c>
      <c r="D96" s="71" t="s">
        <v>97</v>
      </c>
      <c r="E96" s="38"/>
      <c r="F96" s="38"/>
    </row>
    <row r="97" spans="2:6" ht="24.95" customHeight="1">
      <c r="B97" s="72" t="s">
        <v>158</v>
      </c>
      <c r="C97" s="12"/>
      <c r="D97" s="12"/>
    </row>
    <row r="98" spans="2:6" ht="24.95" customHeight="1">
      <c r="B98" s="72" t="s">
        <v>159</v>
      </c>
      <c r="C98" s="12"/>
      <c r="D98" s="12"/>
    </row>
    <row r="99" spans="2:6" ht="24.95" customHeight="1">
      <c r="B99" s="72" t="s">
        <v>160</v>
      </c>
      <c r="C99" s="12"/>
      <c r="D99" s="12"/>
    </row>
    <row r="100" spans="2:6" ht="24.95" customHeight="1">
      <c r="B100" s="72" t="s">
        <v>161</v>
      </c>
      <c r="C100" s="12"/>
      <c r="D100" s="12"/>
    </row>
    <row r="101" spans="2:6" ht="24.95" customHeight="1">
      <c r="B101" s="72" t="s">
        <v>162</v>
      </c>
      <c r="C101" s="12"/>
      <c r="D101" s="12"/>
    </row>
    <row r="102" spans="2:6" ht="24.95" customHeight="1" thickBot="1">
      <c r="B102" s="73" t="s">
        <v>163</v>
      </c>
      <c r="C102" s="13"/>
      <c r="D102" s="13"/>
    </row>
    <row r="103" spans="2:6" ht="24.95" customHeight="1" thickTop="1">
      <c r="B103" s="74" t="s">
        <v>164</v>
      </c>
      <c r="C103" s="31">
        <f>SUM(C97:C102)</f>
        <v>0</v>
      </c>
      <c r="D103" s="31">
        <f>SUM(D97:D102)</f>
        <v>0</v>
      </c>
    </row>
    <row r="105" spans="2:6" ht="24.95" customHeight="1">
      <c r="B105" s="68" t="s">
        <v>165</v>
      </c>
      <c r="C105" s="189"/>
      <c r="D105" s="75"/>
    </row>
    <row r="106" spans="2:6" ht="24.95" customHeight="1">
      <c r="B106" s="70" t="s">
        <v>94</v>
      </c>
      <c r="C106" s="71" t="s">
        <v>112</v>
      </c>
      <c r="D106" s="71" t="s">
        <v>97</v>
      </c>
      <c r="E106" s="38"/>
      <c r="F106" s="38"/>
    </row>
    <row r="107" spans="2:6" ht="24.95" customHeight="1">
      <c r="B107" s="76" t="s">
        <v>166</v>
      </c>
      <c r="C107" s="24">
        <f t="shared" ref="C107:D109" si="0">C97</f>
        <v>0</v>
      </c>
      <c r="D107" s="24">
        <f t="shared" si="0"/>
        <v>0</v>
      </c>
    </row>
    <row r="108" spans="2:6" ht="24.95" customHeight="1">
      <c r="B108" s="76" t="s">
        <v>167</v>
      </c>
      <c r="C108" s="24">
        <f t="shared" si="0"/>
        <v>0</v>
      </c>
      <c r="D108" s="24">
        <f t="shared" si="0"/>
        <v>0</v>
      </c>
    </row>
    <row r="109" spans="2:6" ht="24.95" customHeight="1">
      <c r="B109" s="76" t="s">
        <v>168</v>
      </c>
      <c r="C109" s="24">
        <f t="shared" si="0"/>
        <v>0</v>
      </c>
      <c r="D109" s="24">
        <f t="shared" si="0"/>
        <v>0</v>
      </c>
    </row>
    <row r="110" spans="2:6" ht="24.95" customHeight="1">
      <c r="B110" s="72" t="s">
        <v>169</v>
      </c>
      <c r="C110" s="12"/>
      <c r="D110" s="12"/>
    </row>
    <row r="111" spans="2:6" ht="24.95" customHeight="1">
      <c r="B111" s="72" t="s">
        <v>170</v>
      </c>
      <c r="C111" s="12"/>
      <c r="D111" s="12"/>
    </row>
    <row r="112" spans="2:6" ht="24.95" customHeight="1">
      <c r="B112" s="76" t="s">
        <v>171</v>
      </c>
      <c r="C112" s="24">
        <f>C100</f>
        <v>0</v>
      </c>
      <c r="D112" s="24">
        <f>D100</f>
        <v>0</v>
      </c>
    </row>
    <row r="113" spans="2:6" ht="24.95" customHeight="1">
      <c r="B113" s="72" t="s">
        <v>172</v>
      </c>
      <c r="C113" s="12"/>
      <c r="D113" s="12"/>
    </row>
    <row r="114" spans="2:6" ht="24.95" customHeight="1">
      <c r="B114" s="72" t="s">
        <v>263</v>
      </c>
      <c r="C114" s="12"/>
      <c r="D114" s="12"/>
    </row>
    <row r="115" spans="2:6" ht="24.95" customHeight="1">
      <c r="B115" s="72" t="s">
        <v>266</v>
      </c>
      <c r="C115" s="12"/>
      <c r="D115" s="12"/>
    </row>
    <row r="116" spans="2:6" ht="24.95" customHeight="1">
      <c r="B116" s="76" t="s">
        <v>173</v>
      </c>
      <c r="C116" s="24">
        <f>C101</f>
        <v>0</v>
      </c>
      <c r="D116" s="24">
        <f>D101</f>
        <v>0</v>
      </c>
    </row>
    <row r="117" spans="2:6" ht="24.95" customHeight="1">
      <c r="B117" s="72" t="s">
        <v>174</v>
      </c>
      <c r="C117" s="12"/>
      <c r="D117" s="12"/>
    </row>
    <row r="118" spans="2:6" ht="24.95" customHeight="1">
      <c r="B118" s="76" t="s">
        <v>175</v>
      </c>
      <c r="C118" s="24">
        <f>C102</f>
        <v>0</v>
      </c>
      <c r="D118" s="24">
        <f>D102</f>
        <v>0</v>
      </c>
    </row>
    <row r="119" spans="2:6" ht="24.95" customHeight="1" thickBot="1">
      <c r="B119" s="77" t="s">
        <v>176</v>
      </c>
      <c r="C119" s="14"/>
      <c r="D119" s="14"/>
    </row>
    <row r="120" spans="2:6" ht="24.95" customHeight="1" thickTop="1">
      <c r="B120" s="78" t="s">
        <v>177</v>
      </c>
      <c r="C120" s="25">
        <f>SUM(C107:C119)</f>
        <v>0</v>
      </c>
      <c r="D120" s="25">
        <f>SUM(D107:D119)</f>
        <v>0</v>
      </c>
    </row>
    <row r="121" spans="2:6" ht="24.95" customHeight="1">
      <c r="B121" s="79"/>
    </row>
    <row r="122" spans="2:6" ht="24" customHeight="1">
      <c r="B122" s="68" t="s">
        <v>178</v>
      </c>
      <c r="C122" s="189"/>
      <c r="D122" s="69"/>
    </row>
    <row r="123" spans="2:6" ht="24.95" customHeight="1">
      <c r="B123" s="80" t="s">
        <v>94</v>
      </c>
      <c r="C123" s="71" t="s">
        <v>112</v>
      </c>
      <c r="D123" s="71" t="s">
        <v>97</v>
      </c>
      <c r="E123" s="38"/>
      <c r="F123" s="38"/>
    </row>
    <row r="124" spans="2:6" ht="24.95" customHeight="1">
      <c r="B124" s="72" t="s">
        <v>179</v>
      </c>
      <c r="C124" s="12"/>
      <c r="D124" s="12"/>
    </row>
    <row r="125" spans="2:6" ht="24.95" customHeight="1">
      <c r="B125" s="72" t="s">
        <v>180</v>
      </c>
      <c r="C125" s="12"/>
      <c r="D125" s="12"/>
    </row>
    <row r="126" spans="2:6" ht="24.95" customHeight="1">
      <c r="B126" s="72" t="s">
        <v>181</v>
      </c>
      <c r="C126" s="12"/>
      <c r="D126" s="12"/>
    </row>
    <row r="127" spans="2:6" ht="24.95" customHeight="1" thickBot="1">
      <c r="B127" s="73" t="s">
        <v>176</v>
      </c>
      <c r="C127" s="13"/>
      <c r="D127" s="13"/>
    </row>
    <row r="128" spans="2:6" ht="24.95" customHeight="1" thickTop="1" thickBot="1">
      <c r="B128" s="81" t="s">
        <v>182</v>
      </c>
      <c r="C128" s="26">
        <f>SUM(C124:C127)</f>
        <v>0</v>
      </c>
      <c r="D128" s="26">
        <f>SUM(D124:D127)</f>
        <v>0</v>
      </c>
    </row>
    <row r="129" spans="2:6" ht="24.95" customHeight="1" thickTop="1" thickBot="1">
      <c r="B129" s="82" t="s">
        <v>183</v>
      </c>
      <c r="C129" s="15"/>
      <c r="D129" s="15"/>
    </row>
    <row r="130" spans="2:6" ht="24.95" customHeight="1" thickTop="1">
      <c r="B130" s="78" t="s">
        <v>177</v>
      </c>
      <c r="C130" s="25">
        <f>C124+C125+C126+C127+C129</f>
        <v>0</v>
      </c>
      <c r="D130" s="25">
        <f>D128+D129</f>
        <v>0</v>
      </c>
    </row>
    <row r="131" spans="2:6" ht="24.95" customHeight="1">
      <c r="B131" s="79"/>
      <c r="C131" s="69"/>
      <c r="D131" s="69"/>
    </row>
    <row r="132" spans="2:6" ht="24.95" customHeight="1">
      <c r="B132" s="68" t="s">
        <v>184</v>
      </c>
      <c r="C132" s="189"/>
    </row>
    <row r="133" spans="2:6" ht="24.95" customHeight="1">
      <c r="B133" s="37" t="s">
        <v>185</v>
      </c>
      <c r="D133" s="83"/>
    </row>
    <row r="134" spans="2:6" ht="24.95" customHeight="1">
      <c r="B134" s="80" t="s">
        <v>94</v>
      </c>
      <c r="C134" s="84" t="s">
        <v>186</v>
      </c>
      <c r="D134" s="71" t="s">
        <v>187</v>
      </c>
    </row>
    <row r="135" spans="2:6" ht="24.95" customHeight="1">
      <c r="B135" s="72" t="s">
        <v>118</v>
      </c>
      <c r="C135" s="12"/>
      <c r="D135" s="24">
        <f>D44</f>
        <v>0</v>
      </c>
      <c r="E135" s="83"/>
    </row>
    <row r="136" spans="2:6" ht="24.95" customHeight="1">
      <c r="B136" s="72" t="s">
        <v>120</v>
      </c>
      <c r="C136" s="12"/>
      <c r="D136" s="24">
        <f>D45</f>
        <v>0</v>
      </c>
    </row>
    <row r="137" spans="2:6" ht="24.95" customHeight="1">
      <c r="B137" s="72" t="s">
        <v>188</v>
      </c>
      <c r="C137" s="24">
        <f>C135-C136</f>
        <v>0</v>
      </c>
      <c r="D137" s="24">
        <f>D46</f>
        <v>0</v>
      </c>
    </row>
    <row r="138" spans="2:6" ht="24.95" customHeight="1">
      <c r="B138" s="72" t="s">
        <v>189</v>
      </c>
      <c r="C138" s="12"/>
      <c r="D138" s="24">
        <f>D47</f>
        <v>0</v>
      </c>
    </row>
    <row r="139" spans="2:6" ht="24.95" customHeight="1">
      <c r="B139" s="72" t="s">
        <v>190</v>
      </c>
      <c r="C139" s="24">
        <f>C135-C136-C138</f>
        <v>0</v>
      </c>
      <c r="D139" s="24">
        <f>D46-D47</f>
        <v>0</v>
      </c>
    </row>
    <row r="140" spans="2:6" ht="24.95" customHeight="1">
      <c r="B140" s="72" t="s">
        <v>191</v>
      </c>
      <c r="C140" s="12"/>
      <c r="D140" s="24">
        <f>D46-D47+D49-D50</f>
        <v>0</v>
      </c>
    </row>
    <row r="141" spans="2:6" ht="24.95" customHeight="1">
      <c r="B141" s="72" t="s">
        <v>192</v>
      </c>
      <c r="C141" s="12"/>
      <c r="D141" s="24">
        <f>D103</f>
        <v>0</v>
      </c>
    </row>
    <row r="142" spans="2:6" ht="24.95" customHeight="1">
      <c r="B142" s="72" t="s">
        <v>193</v>
      </c>
      <c r="C142" s="12"/>
      <c r="D142" s="24">
        <f>D120</f>
        <v>0</v>
      </c>
    </row>
    <row r="143" spans="2:6" ht="24.95" customHeight="1">
      <c r="B143" s="72" t="s">
        <v>194</v>
      </c>
      <c r="C143" s="12"/>
      <c r="D143" s="12"/>
      <c r="E143" s="38"/>
      <c r="F143" s="38"/>
    </row>
    <row r="144" spans="2:6" ht="24.95" customHeight="1">
      <c r="B144" s="72" t="s">
        <v>195</v>
      </c>
      <c r="C144" s="12"/>
      <c r="D144" s="12"/>
    </row>
    <row r="145" spans="2:18" ht="24.95" customHeight="1">
      <c r="B145" s="72" t="s">
        <v>196</v>
      </c>
      <c r="C145" s="12"/>
      <c r="D145" s="24">
        <f>D130</f>
        <v>0</v>
      </c>
      <c r="E145" s="83"/>
      <c r="F145" s="83"/>
    </row>
    <row r="146" spans="2:18" ht="24.95" customHeight="1">
      <c r="B146" s="72" t="s">
        <v>197</v>
      </c>
      <c r="C146" s="12"/>
      <c r="D146" s="24">
        <f>D128</f>
        <v>0</v>
      </c>
    </row>
    <row r="147" spans="2:18" ht="24.95" customHeight="1">
      <c r="B147" s="72" t="s">
        <v>198</v>
      </c>
      <c r="C147" s="12"/>
      <c r="D147" s="24">
        <f>D129</f>
        <v>0</v>
      </c>
    </row>
    <row r="148" spans="2:18" ht="24.95" customHeight="1">
      <c r="B148" s="72" t="s">
        <v>199</v>
      </c>
      <c r="C148" s="24">
        <f>C139+C142+C145</f>
        <v>0</v>
      </c>
      <c r="D148" s="24">
        <f>D139+D142+D145</f>
        <v>0</v>
      </c>
    </row>
    <row r="149" spans="2:18" ht="24.95" customHeight="1">
      <c r="B149" s="72" t="s">
        <v>200</v>
      </c>
      <c r="C149" s="32"/>
      <c r="D149" s="32"/>
    </row>
    <row r="150" spans="2:18" ht="24.95" customHeight="1">
      <c r="B150" s="72" t="s">
        <v>201</v>
      </c>
      <c r="C150" s="24">
        <f>IFERROR(C148/C149,)</f>
        <v>0</v>
      </c>
      <c r="D150" s="24">
        <f>IFERROR(D148/D149,)</f>
        <v>0</v>
      </c>
    </row>
    <row r="151" spans="2:18" ht="24.95" customHeight="1">
      <c r="B151" s="108" t="str">
        <f>+IF(OR(SUM(C135:C145)=0),"※基準年度において、「①売上高」∼「⑪減価償却額」の全ての項目が0になることは基本的にはございません。各項目が正しく入力されているか、ご確認をお願いします。","")</f>
        <v>※基準年度において、「①売上高」∼「⑪減価償却額」の全ての項目が0になることは基本的にはございません。各項目が正しく入力されているか、ご確認をお願いします。</v>
      </c>
      <c r="C151" s="69"/>
      <c r="D151" s="69"/>
    </row>
    <row r="152" spans="2:18" ht="24.95" customHeight="1">
      <c r="B152" s="108" t="str">
        <f>+IF(OR(SUM(D135:D145)=0),"※今回報告において、「①売上高」∼「⑪減価償却額」の全ての項目が0になることは基本的にはございません。各項目が正しく入力されているか、ご確認をお願いします。","")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52" s="69"/>
      <c r="D152" s="69"/>
    </row>
    <row r="153" spans="2:18" ht="24.95" customHeight="1">
      <c r="B153" s="108" t="str">
        <f>IF(OR(C149&lt;0.1,D149&lt;0.1),"※基準年度及び今回報告において、「⑬従業員数」が0になることは基本的にはございません。各項目が0.1以上の数字で正しく入力されているか、ご確認をお願いします。","")</f>
        <v>※基準年度及び今回報告において、「⑬従業員数」が0になることは基本的にはございません。各項目が0.1以上の数字で正しく入力されているか、ご確認をお願いします。</v>
      </c>
      <c r="C153" s="69"/>
      <c r="D153" s="69"/>
    </row>
    <row r="154" spans="2:18" ht="24.95" customHeight="1">
      <c r="B154" s="72" t="s">
        <v>202</v>
      </c>
      <c r="C154" s="85"/>
      <c r="D154" s="27">
        <f>IFERROR(IF(C148&lt;0,(D148-C148)/C148*-1,IF(C148&gt;0,(D148-C148)/C148,IF(AND(C148=0,D148&gt;0),1,0))),0)</f>
        <v>0</v>
      </c>
    </row>
    <row r="155" spans="2:18" ht="24.95" customHeight="1">
      <c r="B155" s="72" t="s">
        <v>203</v>
      </c>
      <c r="C155" s="85"/>
      <c r="D155" s="27">
        <f>IFERROR(IF(C150&lt;0,(D150-C150)/C150*-1,IF(C150&gt;0,(D150-C150)/C150,IF(AND(C150=0,D150&gt;0),1,0))),0)</f>
        <v>0</v>
      </c>
    </row>
    <row r="157" spans="2:18" ht="24.95" customHeight="1">
      <c r="B157" s="41" t="s">
        <v>46</v>
      </c>
      <c r="C157" s="67"/>
      <c r="D157" s="67"/>
      <c r="E157" s="67"/>
      <c r="F157" s="67"/>
      <c r="G157" s="67"/>
      <c r="H157" s="67"/>
      <c r="I157" s="67"/>
    </row>
    <row r="158" spans="2:18" ht="24.95" customHeight="1">
      <c r="B158" s="35" t="s">
        <v>204</v>
      </c>
    </row>
    <row r="159" spans="2:18" ht="24.95" customHeight="1">
      <c r="K159" s="35" t="s">
        <v>205</v>
      </c>
    </row>
    <row r="160" spans="2:18" ht="24.95" customHeight="1">
      <c r="B160" s="36" t="s">
        <v>206</v>
      </c>
      <c r="O160" s="225" t="s">
        <v>79</v>
      </c>
      <c r="P160" s="225" t="s">
        <v>82</v>
      </c>
      <c r="Q160" s="225" t="s">
        <v>207</v>
      </c>
      <c r="R160" s="225" t="s">
        <v>208</v>
      </c>
    </row>
    <row r="161" spans="1:19" ht="24.95" customHeight="1">
      <c r="B161" s="80" t="s">
        <v>94</v>
      </c>
      <c r="C161" s="230" t="s">
        <v>209</v>
      </c>
      <c r="D161" s="231" t="s">
        <v>210</v>
      </c>
      <c r="E161" s="250" t="s">
        <v>211</v>
      </c>
      <c r="F161" s="251"/>
      <c r="K161" s="35" t="s">
        <v>212</v>
      </c>
      <c r="O161" s="225" t="s">
        <v>213</v>
      </c>
      <c r="P161" s="225" t="s">
        <v>213</v>
      </c>
      <c r="Q161" s="225" t="str">
        <f>+IF(COUNTBLANK(C163:E164)+COUNTBLANK(C168:C172)+COUNTBLANK(C176:E177)&gt;0,"未入力あり","入力完了")</f>
        <v>未入力あり</v>
      </c>
      <c r="R161" s="225" t="str">
        <f>+IF(COUNTBLANK(C163:E164)+COUNTBLANK(C184:C188)+COUNTBLANK(C192:E193)&gt;0,"未入力あり","入力完了")</f>
        <v>未入力あり</v>
      </c>
      <c r="S161" s="198"/>
    </row>
    <row r="162" spans="1:19" ht="24.95" customHeight="1">
      <c r="B162" s="80" t="s">
        <v>214</v>
      </c>
      <c r="C162" s="16" t="s">
        <v>215</v>
      </c>
      <c r="D162" s="16" t="s">
        <v>215</v>
      </c>
      <c r="E162" s="268" t="s">
        <v>216</v>
      </c>
      <c r="F162" s="269"/>
      <c r="K162" s="35" t="s">
        <v>80</v>
      </c>
      <c r="O162" s="225" t="str">
        <f>+IF(COUNTBLANK(C163:E164)&gt;0,"未入力あり","入力完了")</f>
        <v>未入力あり</v>
      </c>
      <c r="P162" s="225"/>
      <c r="Q162" s="225"/>
      <c r="R162" s="225"/>
      <c r="S162" s="198"/>
    </row>
    <row r="163" spans="1:19" ht="24.95" customHeight="1">
      <c r="B163" s="80" t="s">
        <v>217</v>
      </c>
      <c r="C163" s="93"/>
      <c r="D163" s="93"/>
      <c r="E163" s="246"/>
      <c r="F163" s="247"/>
      <c r="K163" s="35" t="s">
        <v>218</v>
      </c>
      <c r="O163" s="225" t="s">
        <v>213</v>
      </c>
      <c r="P163" s="225" t="s">
        <v>213</v>
      </c>
      <c r="Q163" s="225" t="str">
        <f>+IF(COUNTBLANK(C168:C172)+COUNTBLANK(C176:E177)&gt;0,"未入力あり","入力完了")</f>
        <v>未入力あり</v>
      </c>
      <c r="R163" s="225" t="str">
        <f>+IF(COUNTBLANK(C184:C188)+COUNTBLANK(C192:E193)&gt;0,"未入力あり","入力完了")</f>
        <v>未入力あり</v>
      </c>
      <c r="S163" s="198"/>
    </row>
    <row r="164" spans="1:19" ht="24.95" customHeight="1" thickBot="1">
      <c r="B164" s="80" t="s">
        <v>219</v>
      </c>
      <c r="C164" s="208"/>
      <c r="D164" s="93"/>
      <c r="E164" s="246"/>
      <c r="F164" s="247"/>
    </row>
    <row r="165" spans="1:19" ht="24.95" customHeight="1" thickTop="1" thickBot="1">
      <c r="C165" s="90"/>
      <c r="E165" s="270" t="s">
        <v>220</v>
      </c>
      <c r="F165" s="271"/>
      <c r="G165" s="256" t="str">
        <f>IF(OR($C$10=$K$17,$C$10=$K$18),IF(E164-E163&gt;=30,"〇","×"),IF(E164-E163&gt;=50,"〇","×"))</f>
        <v>×</v>
      </c>
      <c r="H165" s="257"/>
    </row>
    <row r="166" spans="1:19" ht="24.95" customHeight="1" thickTop="1">
      <c r="K166" s="225"/>
    </row>
    <row r="167" spans="1:19" ht="24.95" customHeight="1">
      <c r="A167" s="225"/>
      <c r="B167" s="226" t="s">
        <v>221</v>
      </c>
      <c r="C167" s="225"/>
      <c r="D167" s="225"/>
      <c r="E167" s="225"/>
      <c r="F167" s="225"/>
      <c r="G167" s="225"/>
      <c r="H167" s="225"/>
      <c r="I167" s="225"/>
      <c r="J167" s="225"/>
      <c r="M167" s="225"/>
    </row>
    <row r="168" spans="1:19" ht="24.95" customHeight="1">
      <c r="A168" s="225"/>
      <c r="B168" s="227" t="s">
        <v>222</v>
      </c>
      <c r="C168" s="209"/>
      <c r="D168" s="225" t="s">
        <v>223</v>
      </c>
      <c r="E168" s="225"/>
      <c r="F168" s="225"/>
      <c r="G168" s="225"/>
      <c r="H168" s="225"/>
      <c r="I168" s="225"/>
      <c r="J168" s="225"/>
      <c r="K168" s="225"/>
      <c r="L168" s="225"/>
      <c r="M168" s="225"/>
    </row>
    <row r="169" spans="1:19" ht="24.95" customHeight="1">
      <c r="A169" s="225"/>
      <c r="B169" s="227" t="s">
        <v>224</v>
      </c>
      <c r="C169" s="210"/>
      <c r="D169" s="225" t="s">
        <v>225</v>
      </c>
      <c r="E169" s="225"/>
      <c r="F169" s="225"/>
      <c r="G169" s="225"/>
      <c r="H169" s="225"/>
      <c r="I169" s="225"/>
      <c r="J169" s="225"/>
      <c r="K169" s="225"/>
      <c r="L169" s="225"/>
      <c r="M169" s="225"/>
    </row>
    <row r="170" spans="1:19" ht="24.95" customHeight="1">
      <c r="A170" s="225"/>
      <c r="B170" s="227" t="s">
        <v>226</v>
      </c>
      <c r="C170" s="210"/>
      <c r="D170" s="225" t="s">
        <v>225</v>
      </c>
      <c r="E170" s="225"/>
      <c r="F170" s="225"/>
      <c r="G170" s="225"/>
      <c r="H170" s="225"/>
      <c r="I170" s="225"/>
      <c r="J170" s="225"/>
      <c r="K170" s="225"/>
      <c r="L170" s="225"/>
      <c r="M170" s="225"/>
    </row>
    <row r="171" spans="1:19" ht="24.95" customHeight="1">
      <c r="A171" s="225"/>
      <c r="B171" s="227" t="s">
        <v>227</v>
      </c>
      <c r="C171" s="211"/>
      <c r="D171" s="225" t="s">
        <v>228</v>
      </c>
      <c r="E171" s="225"/>
      <c r="F171" s="225"/>
      <c r="G171" s="225"/>
      <c r="H171" s="225"/>
      <c r="I171" s="225"/>
      <c r="J171" s="225"/>
      <c r="K171" s="225"/>
      <c r="L171" s="225"/>
      <c r="M171" s="225"/>
    </row>
    <row r="172" spans="1:19" ht="24.95" customHeight="1">
      <c r="A172" s="225"/>
      <c r="B172" s="227" t="s">
        <v>229</v>
      </c>
      <c r="C172" s="211"/>
      <c r="D172" s="225" t="s">
        <v>230</v>
      </c>
      <c r="E172" s="225"/>
      <c r="F172" s="225"/>
      <c r="G172" s="225"/>
      <c r="H172" s="225"/>
      <c r="I172" s="225"/>
      <c r="J172" s="225"/>
      <c r="K172" s="225"/>
      <c r="L172" s="225"/>
      <c r="M172" s="225"/>
    </row>
    <row r="173" spans="1:19" ht="22.5" customHeight="1">
      <c r="A173" s="225"/>
      <c r="B173" s="228"/>
      <c r="C173" s="228"/>
      <c r="D173" s="229"/>
      <c r="E173" s="225"/>
      <c r="F173" s="225"/>
      <c r="G173" s="225"/>
      <c r="H173" s="225"/>
      <c r="I173" s="225"/>
      <c r="J173" s="225"/>
      <c r="K173" s="225"/>
      <c r="L173" s="225"/>
      <c r="M173" s="225"/>
    </row>
    <row r="174" spans="1:19" ht="24.95" customHeight="1">
      <c r="B174" s="80" t="s">
        <v>94</v>
      </c>
      <c r="C174" s="230" t="s">
        <v>209</v>
      </c>
      <c r="D174" s="231" t="s">
        <v>210</v>
      </c>
      <c r="E174" s="250" t="s">
        <v>231</v>
      </c>
      <c r="F174" s="251"/>
    </row>
    <row r="175" spans="1:19" ht="24.75" customHeight="1">
      <c r="B175" s="206" t="s">
        <v>232</v>
      </c>
      <c r="C175" s="16" t="s">
        <v>233</v>
      </c>
      <c r="D175" s="199">
        <f>+C168</f>
        <v>0</v>
      </c>
      <c r="E175" s="254" t="s">
        <v>234</v>
      </c>
      <c r="F175" s="255"/>
    </row>
    <row r="176" spans="1:19" ht="24.95" customHeight="1">
      <c r="B176" s="206" t="s">
        <v>217</v>
      </c>
      <c r="C176" s="93"/>
      <c r="D176" s="93"/>
      <c r="E176" s="246"/>
      <c r="F176" s="247"/>
    </row>
    <row r="177" spans="1:13" ht="24.95" customHeight="1">
      <c r="B177" s="206" t="s">
        <v>219</v>
      </c>
      <c r="C177" s="93"/>
      <c r="D177" s="94"/>
      <c r="E177" s="246"/>
      <c r="F177" s="247"/>
    </row>
    <row r="178" spans="1:13" ht="24.95" customHeight="1" thickBot="1">
      <c r="B178" s="89"/>
      <c r="C178" s="90"/>
      <c r="D178" s="88"/>
      <c r="E178" s="248"/>
      <c r="F178" s="249"/>
      <c r="G178" s="92"/>
      <c r="H178"/>
    </row>
    <row r="179" spans="1:13" ht="24" customHeight="1" thickTop="1">
      <c r="B179" s="98" t="s">
        <v>235</v>
      </c>
      <c r="C179" s="95" t="str">
        <f>IF($C$176="","",IF(C177-C176&gt;=30,"交付申請時に、事業場内最低賃金が地域別最低賃金＋30円以上となる賃上げを既に達成している","交付申請時に、事業場内最低賃金が地域別最低賃金＋30円以上となる賃上げを達成していない"))</f>
        <v/>
      </c>
      <c r="D179" s="96"/>
      <c r="E179" s="96"/>
      <c r="F179" s="97"/>
      <c r="G179" s="91"/>
      <c r="H179" s="1"/>
    </row>
    <row r="180" spans="1:13" ht="24.95" customHeight="1">
      <c r="B180" s="103" t="s">
        <v>236</v>
      </c>
      <c r="C180" s="104" t="str">
        <f>IF($D$177="","",IF($C$179="交付申請時に、事業場内最低賃金が地域別最低賃金＋30円以上となる賃上げを達成していない","-",IF(D177-C177&gt;=30,"〇","×")))</f>
        <v/>
      </c>
      <c r="D180" s="105"/>
      <c r="E180" s="105"/>
      <c r="F180" s="106"/>
      <c r="G180" s="91"/>
      <c r="H180" s="1"/>
    </row>
    <row r="181" spans="1:13" ht="24.95" customHeight="1" thickBot="1">
      <c r="B181" s="99" t="s">
        <v>237</v>
      </c>
      <c r="C181" s="100" t="str">
        <f>IF($D$177="","",IF($C$179="交付申請時に、事業場内最低賃金が地域別最低賃金＋30円以上となる賃上げを既に達成している","-",IF(D177-C176&gt;=30,"〇","×")))</f>
        <v/>
      </c>
      <c r="D181" s="101"/>
      <c r="E181" s="101"/>
      <c r="F181" s="102"/>
      <c r="G181" s="91"/>
      <c r="H181" s="1"/>
    </row>
    <row r="182" spans="1:13" ht="24.95" customHeight="1" thickTop="1">
      <c r="C182" s="107"/>
      <c r="D182" s="107"/>
      <c r="E182" s="107"/>
      <c r="F182" s="107"/>
      <c r="G182" s="91"/>
      <c r="H182" s="1"/>
    </row>
    <row r="183" spans="1:13" ht="24.95" customHeight="1">
      <c r="B183" s="36" t="s">
        <v>238</v>
      </c>
    </row>
    <row r="184" spans="1:13" ht="24.95" customHeight="1">
      <c r="A184" s="225"/>
      <c r="B184" s="227" t="s">
        <v>222</v>
      </c>
      <c r="C184" s="209"/>
      <c r="D184" s="225" t="s">
        <v>239</v>
      </c>
      <c r="E184" s="225"/>
      <c r="F184" s="225"/>
      <c r="G184" s="225"/>
      <c r="H184" s="225"/>
      <c r="I184" s="225"/>
      <c r="J184" s="225"/>
      <c r="K184" s="225"/>
      <c r="L184" s="225"/>
      <c r="M184" s="225"/>
    </row>
    <row r="185" spans="1:13" ht="24.95" customHeight="1">
      <c r="A185" s="225"/>
      <c r="B185" s="227" t="s">
        <v>224</v>
      </c>
      <c r="C185" s="210"/>
      <c r="D185" s="225" t="s">
        <v>225</v>
      </c>
      <c r="E185" s="225"/>
      <c r="F185" s="225"/>
      <c r="G185" s="225"/>
      <c r="H185" s="225"/>
      <c r="I185" s="225"/>
      <c r="J185" s="225"/>
      <c r="K185" s="225"/>
      <c r="L185" s="225"/>
      <c r="M185" s="225"/>
    </row>
    <row r="186" spans="1:13" ht="24.95" customHeight="1">
      <c r="A186" s="225"/>
      <c r="B186" s="227" t="s">
        <v>226</v>
      </c>
      <c r="C186" s="210"/>
      <c r="D186" s="225" t="s">
        <v>225</v>
      </c>
      <c r="E186" s="225"/>
      <c r="F186" s="225"/>
      <c r="G186" s="225"/>
      <c r="H186" s="225"/>
      <c r="I186" s="225"/>
      <c r="J186" s="225"/>
      <c r="K186" s="225"/>
      <c r="L186" s="225"/>
      <c r="M186" s="225"/>
    </row>
    <row r="187" spans="1:13" ht="24.95" customHeight="1">
      <c r="A187" s="225"/>
      <c r="B187" s="227" t="s">
        <v>227</v>
      </c>
      <c r="C187" s="211"/>
      <c r="D187" s="225" t="s">
        <v>228</v>
      </c>
      <c r="E187" s="225"/>
      <c r="F187" s="225"/>
      <c r="G187" s="225"/>
      <c r="H187" s="225"/>
      <c r="I187" s="225"/>
      <c r="J187" s="225"/>
      <c r="K187" s="225"/>
      <c r="L187" s="225"/>
      <c r="M187" s="225"/>
    </row>
    <row r="188" spans="1:13" ht="24.95" customHeight="1">
      <c r="A188" s="225"/>
      <c r="B188" s="227" t="s">
        <v>229</v>
      </c>
      <c r="C188" s="211"/>
      <c r="D188" s="225" t="s">
        <v>230</v>
      </c>
      <c r="E188" s="225"/>
      <c r="F188" s="225"/>
      <c r="G188" s="225"/>
      <c r="H188" s="225"/>
      <c r="I188" s="225"/>
      <c r="J188" s="225"/>
      <c r="K188" s="225"/>
      <c r="L188" s="225"/>
      <c r="M188" s="225"/>
    </row>
    <row r="189" spans="1:13" s="225" customFormat="1" ht="24.95" customHeight="1">
      <c r="B189" s="228"/>
      <c r="C189" s="228"/>
      <c r="D189" s="229"/>
    </row>
    <row r="190" spans="1:13" ht="24.95" customHeight="1">
      <c r="B190" s="80" t="s">
        <v>94</v>
      </c>
      <c r="C190" s="230" t="s">
        <v>209</v>
      </c>
      <c r="D190" s="231" t="s">
        <v>210</v>
      </c>
      <c r="E190" s="250" t="s">
        <v>211</v>
      </c>
      <c r="F190" s="251"/>
    </row>
    <row r="191" spans="1:13" ht="24.95" customHeight="1">
      <c r="B191" s="80" t="s">
        <v>232</v>
      </c>
      <c r="C191" s="16" t="s">
        <v>233</v>
      </c>
      <c r="D191" s="207" t="s">
        <v>233</v>
      </c>
      <c r="E191" s="252">
        <f>+C184</f>
        <v>0</v>
      </c>
      <c r="F191" s="253"/>
    </row>
    <row r="192" spans="1:13" ht="24.95" customHeight="1">
      <c r="B192" s="206" t="s">
        <v>217</v>
      </c>
      <c r="C192" s="93"/>
      <c r="D192" s="93"/>
      <c r="E192" s="246"/>
      <c r="F192" s="247"/>
    </row>
    <row r="193" spans="2:8" ht="24.95" customHeight="1">
      <c r="B193" s="206" t="s">
        <v>219</v>
      </c>
      <c r="C193" s="93"/>
      <c r="D193" s="94"/>
      <c r="E193" s="246"/>
      <c r="F193" s="247"/>
    </row>
    <row r="194" spans="2:8" ht="24.95" customHeight="1" thickBot="1">
      <c r="B194" s="89"/>
      <c r="C194" s="90"/>
      <c r="D194" s="88"/>
      <c r="E194" s="248"/>
      <c r="F194" s="249"/>
      <c r="G194" s="92"/>
      <c r="H194"/>
    </row>
    <row r="195" spans="2:8" ht="24.95" customHeight="1" thickTop="1">
      <c r="B195" s="98" t="s">
        <v>235</v>
      </c>
      <c r="C195" s="95" t="str">
        <f>IF($C$192="","",IF(C193-C192&gt;=30,"交付申請時に、事業場内最低賃金が地域別最低賃金＋30円以上となる賃上げを既に達成している","交付申請時に、事業場内最低賃金が地域別最低賃金＋30円以上となる賃上げを達成していない"))</f>
        <v/>
      </c>
      <c r="D195" s="96"/>
      <c r="E195" s="96"/>
      <c r="F195" s="97"/>
      <c r="G195" s="91"/>
      <c r="H195" s="1"/>
    </row>
    <row r="196" spans="2:8" ht="24.95" customHeight="1">
      <c r="B196" s="103" t="s">
        <v>236</v>
      </c>
      <c r="C196" s="104" t="str">
        <f>IF($E$193="","",IF($C$195="交付申請時に、事業場内最低賃金が地域別最低賃金＋30円以上となる賃上げを達成していない","-",IF(E193-C193&gt;=30,"〇","×")))</f>
        <v/>
      </c>
      <c r="D196" s="105"/>
      <c r="E196" s="105"/>
      <c r="F196" s="106"/>
      <c r="G196" s="91"/>
      <c r="H196" s="1"/>
    </row>
    <row r="197" spans="2:8" ht="24.95" customHeight="1" thickBot="1">
      <c r="B197" s="99" t="s">
        <v>237</v>
      </c>
      <c r="C197" s="100" t="str">
        <f>IF($E$193="","",IF($C$195="交付申請時に、事業場内最低賃金が地域別最低賃金＋30円以上となる賃上げを既に達成している","-",IF(E193-C192&gt;=30,"〇","×")))</f>
        <v/>
      </c>
      <c r="D197" s="101"/>
      <c r="E197" s="101"/>
      <c r="F197" s="102"/>
      <c r="G197" s="91"/>
      <c r="H197" s="1"/>
    </row>
    <row r="198" spans="2:8" ht="24" customHeight="1" thickTop="1">
      <c r="B198" s="35" t="s">
        <v>240</v>
      </c>
    </row>
  </sheetData>
  <sheetProtection algorithmName="SHA-512" hashValue="SaveDDLxq2ayYz/u6IgUtnVG7pN09C0We57pXCJwXsrlbQ9OI3T7QT9ktQa2izPtsSJ7HmhEJKvVR3Z4g4AKyA==" saltValue="jZxZceRnwA2vXfHD3Gh99A==" spinCount="100000" sheet="1" selectLockedCells="1"/>
  <mergeCells count="54">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G165:H165"/>
    <mergeCell ref="E53:F53"/>
    <mergeCell ref="G53:H53"/>
    <mergeCell ref="E54:F54"/>
    <mergeCell ref="G54:H54"/>
    <mergeCell ref="E56:H56"/>
    <mergeCell ref="E57:H57"/>
    <mergeCell ref="E161:F161"/>
    <mergeCell ref="E162:F162"/>
    <mergeCell ref="E163:F163"/>
    <mergeCell ref="E164:F164"/>
    <mergeCell ref="E165:F165"/>
    <mergeCell ref="E178:F178"/>
    <mergeCell ref="E174:F174"/>
    <mergeCell ref="E175:F175"/>
    <mergeCell ref="E176:F176"/>
    <mergeCell ref="E177:F177"/>
    <mergeCell ref="E193:F193"/>
    <mergeCell ref="E194:F194"/>
    <mergeCell ref="E190:F190"/>
    <mergeCell ref="E191:F191"/>
    <mergeCell ref="E192:F192"/>
  </mergeCells>
  <phoneticPr fontId="2"/>
  <conditionalFormatting sqref="B160:H165">
    <cfRule type="expression" dxfId="116" priority="5">
      <formula>$C$16=$L$27</formula>
    </cfRule>
  </conditionalFormatting>
  <conditionalFormatting sqref="B160:H197">
    <cfRule type="expression" dxfId="115" priority="6">
      <formula>$C$16=$L$28</formula>
    </cfRule>
  </conditionalFormatting>
  <conditionalFormatting sqref="B167:H181">
    <cfRule type="expression" dxfId="114" priority="20">
      <formula>$C$10=$K$20</formula>
    </cfRule>
  </conditionalFormatting>
  <conditionalFormatting sqref="B167:H197">
    <cfRule type="expression" dxfId="113" priority="2">
      <formula>$C$16=$L$23</formula>
    </cfRule>
    <cfRule type="expression" dxfId="112" priority="4">
      <formula>$C$16=$L$26</formula>
    </cfRule>
  </conditionalFormatting>
  <conditionalFormatting sqref="B183:H197">
    <cfRule type="expression" dxfId="111" priority="19">
      <formula>$C$10=$K$19</formula>
    </cfRule>
  </conditionalFormatting>
  <conditionalFormatting sqref="C12:C16">
    <cfRule type="containsBlanks" dxfId="110" priority="105">
      <formula>LEN(TRIM(C12))=0</formula>
    </cfRule>
  </conditionalFormatting>
  <conditionalFormatting sqref="C135:C136 C138 C140:C147">
    <cfRule type="containsBlanks" dxfId="109" priority="141">
      <formula>LEN(TRIM(C135))=0</formula>
    </cfRule>
  </conditionalFormatting>
  <conditionalFormatting sqref="C168:C172">
    <cfRule type="containsBlanks" dxfId="108" priority="32">
      <formula>LEN(TRIM(C168))=0</formula>
    </cfRule>
  </conditionalFormatting>
  <conditionalFormatting sqref="C184:C188">
    <cfRule type="containsBlanks" dxfId="107" priority="54">
      <formula>LEN(TRIM(C184))=0</formula>
    </cfRule>
  </conditionalFormatting>
  <conditionalFormatting sqref="C10:D11">
    <cfRule type="containsBlanks" dxfId="106" priority="168">
      <formula>LEN(TRIM(C10))=0</formula>
    </cfRule>
  </conditionalFormatting>
  <conditionalFormatting sqref="C44:D45">
    <cfRule type="containsBlanks" dxfId="105" priority="153">
      <formula>LEN(TRIM(C44))=0</formula>
    </cfRule>
  </conditionalFormatting>
  <conditionalFormatting sqref="C47:D47">
    <cfRule type="containsBlanks" dxfId="104" priority="144">
      <formula>LEN(TRIM(C47))=0</formula>
    </cfRule>
  </conditionalFormatting>
  <conditionalFormatting sqref="C49:D50 C52:D53">
    <cfRule type="containsBlanks" dxfId="103" priority="143">
      <formula>LEN(TRIM(C49))=0</formula>
    </cfRule>
  </conditionalFormatting>
  <conditionalFormatting sqref="C57:D57">
    <cfRule type="containsBlanks" dxfId="102" priority="142">
      <formula>LEN(TRIM(C57))=0</formula>
    </cfRule>
  </conditionalFormatting>
  <conditionalFormatting sqref="C97:D102">
    <cfRule type="containsBlanks" dxfId="101" priority="156">
      <formula>LEN(TRIM(C97))=0</formula>
    </cfRule>
  </conditionalFormatting>
  <conditionalFormatting sqref="C110:D111 C113:D115 C117:D117 C119:D119">
    <cfRule type="containsBlanks" dxfId="100" priority="155">
      <formula>LEN(TRIM(C110))=0</formula>
    </cfRule>
  </conditionalFormatting>
  <conditionalFormatting sqref="C124:D127 C129:D129">
    <cfRule type="containsBlanks" dxfId="99" priority="154">
      <formula>LEN(TRIM(C124))=0</formula>
    </cfRule>
  </conditionalFormatting>
  <conditionalFormatting sqref="C149:D149">
    <cfRule type="containsBlanks" dxfId="98" priority="139">
      <formula>LEN(TRIM(C149))=0</formula>
    </cfRule>
  </conditionalFormatting>
  <conditionalFormatting sqref="C163:F164">
    <cfRule type="containsBlanks" dxfId="97" priority="34">
      <formula>LEN(TRIM(C163))=0</formula>
    </cfRule>
  </conditionalFormatting>
  <conditionalFormatting sqref="C176:F177">
    <cfRule type="containsBlanks" dxfId="96" priority="201">
      <formula>LEN(TRIM(C176))=0</formula>
    </cfRule>
  </conditionalFormatting>
  <conditionalFormatting sqref="C192:F193">
    <cfRule type="containsBlanks" dxfId="95" priority="31">
      <formula>LEN(TRIM(C192))=0</formula>
    </cfRule>
  </conditionalFormatting>
  <conditionalFormatting sqref="C18:H22 B27:H35 C69 C71:C72 C74:C75">
    <cfRule type="containsBlanks" dxfId="94" priority="200">
      <formula>LEN(TRIM(B18))=0</formula>
    </cfRule>
  </conditionalFormatting>
  <conditionalFormatting sqref="D143:D144">
    <cfRule type="containsBlanks" dxfId="93" priority="157">
      <formula>LEN(TRIM(D143))=0</formula>
    </cfRule>
  </conditionalFormatting>
  <conditionalFormatting sqref="G1:I1">
    <cfRule type="expression" dxfId="92" priority="23">
      <formula>LEN($G$1)&gt;1</formula>
    </cfRule>
  </conditionalFormatting>
  <conditionalFormatting sqref="I2:I5">
    <cfRule type="expression" dxfId="91" priority="1">
      <formula>$I2="未入力あり"</formula>
    </cfRule>
  </conditionalFormatting>
  <dataValidations count="8">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41601D2D-70AA-4FE3-8DCA-B0DF8050AE58}">
      <formula1>1</formula1>
      <formula2>TODAY()</formula2>
    </dataValidation>
    <dataValidation type="list" allowBlank="1" showInputMessage="1" showErrorMessage="1" sqref="C16" xr:uid="{960DF7CF-9D19-4678-BB90-33B66D756296}">
      <formula1>INDIRECT(  IF($C$10=$K$17,"_6次",  IF($C$10=$K$18,"_7次",  IF(OR($C$10=$K$19,$C$10=$K$20),"_8_9次","")  )))</formula1>
    </dataValidation>
    <dataValidation imeMode="disabled" allowBlank="1" showInputMessage="1" showErrorMessage="1" sqref="C12" xr:uid="{9C7F93D2-46F3-4262-8B43-CCAF44F0CEF1}"/>
    <dataValidation type="date" allowBlank="1" showInputMessage="1" showErrorMessage="1" error="「yyyy/m/d」の形式で入力してください。" sqref="C14:C15" xr:uid="{9ADBDA3E-A719-4039-B8EC-CDB15CDDE303}">
      <formula1>1</formula1>
      <formula2>73051</formula2>
    </dataValidation>
    <dataValidation type="list" allowBlank="1" showInputMessage="1" showErrorMessage="1" sqref="C171 C187" xr:uid="{1F88DC12-762E-4101-847A-F75EC1BE47B6}">
      <formula1>"承継者,承継者及び被承継者"</formula1>
    </dataValidation>
    <dataValidation type="date" allowBlank="1" showInputMessage="1" showErrorMessage="1" sqref="C184:C186 C168:C170" xr:uid="{20966463-B021-4108-B8B5-8D361778BDE9}">
      <formula1>1</formula1>
      <formula2>73051</formula2>
    </dataValidation>
    <dataValidation type="decimal" allowBlank="1" showInputMessage="1" showErrorMessage="1" error="半角数字で入力してください。" sqref="C44:D45 C47:D47 C49:D50 C52:D53 C57:D57 C69 C71:C72 C74:C75 C97:D102 C110:D119 C124:D130 C135:D147 C163:F164 C176:F177 C192:F193" xr:uid="{9A5D846F-0A1E-4397-A6F0-7C5CC91AEFD0}">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sqref="C149:D149" xr:uid="{9093CDFF-6402-4087-A7A2-2EF265EF38FD}">
      <formula1>0.1</formula1>
      <formula2>1E+99</formula2>
    </dataValidation>
  </dataValidations>
  <pageMargins left="0.7" right="0.7" top="0.75" bottom="0.75" header="0.3" footer="0.3"/>
  <pageSetup paperSize="9" scale="35" orientation="portrait" r:id="rId1"/>
  <rowBreaks count="3" manualBreakCount="3">
    <brk id="23" max="8" man="1"/>
    <brk id="93" max="8" man="1"/>
    <brk id="156" max="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6DB75A5-E370-4CB5-B5DA-FB5F14BF30C5}">
          <x14:formula1>
            <xm:f>データ用!$B$11:$B$14</xm:f>
          </x14:formula1>
          <xm:sqref>C10:D10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D000A-7CAF-45C4-96D5-AB7EA52A8C7A}">
  <sheetPr>
    <tabColor rgb="FFFF0000"/>
  </sheetPr>
  <dimension ref="A1:S179"/>
  <sheetViews>
    <sheetView showGridLines="0" view="pageBreakPreview" zoomScaleNormal="70" zoomScaleSheetLayoutView="100" workbookViewId="0">
      <pane ySplit="6" topLeftCell="A7" activePane="bottomLeft" state="frozen"/>
      <selection activeCell="D90" sqref="D90"/>
      <selection pane="bottomLeft" activeCell="C14" sqref="C14"/>
    </sheetView>
  </sheetViews>
  <sheetFormatPr defaultRowHeight="24.95" customHeight="1"/>
  <cols>
    <col min="1" max="1" width="3" style="35" customWidth="1"/>
    <col min="2" max="4" width="30.625" style="35" customWidth="1"/>
    <col min="5" max="5" width="8.625" style="35" customWidth="1"/>
    <col min="6" max="6" width="22.625" style="35" customWidth="1"/>
    <col min="7" max="7" width="8.625" style="35" customWidth="1"/>
    <col min="8" max="8" width="22.625" style="35" customWidth="1"/>
    <col min="9" max="9" width="14.125" style="35" customWidth="1"/>
    <col min="10" max="10" width="9" style="35"/>
    <col min="11" max="11" width="8" style="35" hidden="1" customWidth="1"/>
    <col min="12" max="18" width="9" style="35" hidden="1" customWidth="1"/>
    <col min="19" max="19" width="0" style="35" hidden="1" customWidth="1"/>
    <col min="20" max="16384" width="9" style="35"/>
  </cols>
  <sheetData>
    <row r="1" spans="1:13" ht="24.95" customHeight="1">
      <c r="A1" s="34" t="str">
        <f>+'【法人】1回目＞計算用シート'!A1</f>
        <v>【経営革新 | 法人用】(6次・7次・8次・9次公募)  事業化状況報告用 計算シート　　v2.0</v>
      </c>
      <c r="G1" s="192" t="str">
        <f>+IF(COUNTIF(I2:I5,"未入力あり")&gt;0,"※未入力の項目があります","")</f>
        <v>※未入力の項目があります</v>
      </c>
      <c r="H1" s="193"/>
      <c r="I1" s="193"/>
      <c r="L1" s="197"/>
    </row>
    <row r="2" spans="1:13" ht="24.95" customHeight="1">
      <c r="B2" s="36" t="s">
        <v>39</v>
      </c>
      <c r="G2" s="190" t="s">
        <v>40</v>
      </c>
      <c r="H2" s="191"/>
      <c r="I2" s="222" t="str">
        <f>+I7</f>
        <v>未入力あり</v>
      </c>
    </row>
    <row r="3" spans="1:13" ht="24.95" customHeight="1">
      <c r="B3" s="35" t="s">
        <v>41</v>
      </c>
      <c r="G3" s="190" t="s">
        <v>42</v>
      </c>
      <c r="H3" s="191"/>
      <c r="I3" s="222" t="str">
        <f>+I24</f>
        <v>未入力あり</v>
      </c>
    </row>
    <row r="4" spans="1:13" ht="24.95" customHeight="1">
      <c r="B4" s="37" t="s">
        <v>43</v>
      </c>
      <c r="G4" s="190" t="s">
        <v>44</v>
      </c>
      <c r="H4" s="191"/>
      <c r="I4" s="222" t="str">
        <f>+I94</f>
        <v>未入力あり</v>
      </c>
    </row>
    <row r="5" spans="1:13" ht="24.95" customHeight="1">
      <c r="B5" s="38" t="s">
        <v>45</v>
      </c>
      <c r="D5" s="223"/>
      <c r="E5" s="37"/>
      <c r="F5" s="39"/>
      <c r="G5" s="190" t="s">
        <v>46</v>
      </c>
      <c r="H5" s="191"/>
      <c r="I5" s="222" t="str" cm="1">
        <f t="array" ref="I5">+IFERROR(IF(C16="該当なし","ー",_xlfn.IFS(OR(C16=L21,C16=L26),O162,AND(C10=K19,C16=L25),Q161,AND(C10=K19,C16=L27),Q163,AND(C10=K20,C16=L25),R161,AND(C10=K20,C16=L27),R163)),"ー")</f>
        <v>ー</v>
      </c>
    </row>
    <row r="6" spans="1:13" ht="24.95" customHeight="1">
      <c r="B6" s="40" t="s">
        <v>47</v>
      </c>
    </row>
    <row r="7" spans="1:13" ht="24.95" customHeight="1">
      <c r="B7" s="41" t="s">
        <v>40</v>
      </c>
      <c r="C7" s="42"/>
      <c r="D7" s="42"/>
      <c r="E7" s="42"/>
      <c r="F7" s="42"/>
      <c r="G7" s="42"/>
      <c r="H7" s="224"/>
      <c r="I7" s="196" t="str">
        <f>+IF(COUNTBLANK(C10:C16)+COUNTBLANK(C18:C19)&gt;0,"未入力あり","入力完了")</f>
        <v>未入力あり</v>
      </c>
      <c r="K7" s="92"/>
    </row>
    <row r="8" spans="1:13" ht="24.95" customHeight="1">
      <c r="B8" s="36" t="s">
        <v>48</v>
      </c>
    </row>
    <row r="9" spans="1:13" ht="24.75" customHeight="1">
      <c r="B9" t="s">
        <v>49</v>
      </c>
      <c r="C9"/>
      <c r="D9"/>
      <c r="E9"/>
      <c r="F9"/>
      <c r="G9"/>
      <c r="H9"/>
      <c r="K9" s="35" t="s">
        <v>50</v>
      </c>
    </row>
    <row r="10" spans="1:13" ht="24.95" customHeight="1">
      <c r="B10" s="43" t="s">
        <v>51</v>
      </c>
      <c r="C10" s="306">
        <f>+'【法人】1回目＞計算用シート'!C10</f>
        <v>0</v>
      </c>
      <c r="D10" s="307"/>
      <c r="E10" s="44" t="s">
        <v>52</v>
      </c>
      <c r="F10" s="44"/>
      <c r="G10" s="37"/>
      <c r="K10" s="35" t="s">
        <v>53</v>
      </c>
    </row>
    <row r="11" spans="1:13" ht="24.95" customHeight="1">
      <c r="B11" s="43" t="s">
        <v>54</v>
      </c>
      <c r="C11" s="306">
        <f>+'【法人】1回目＞計算用シート'!C11</f>
        <v>0</v>
      </c>
      <c r="D11" s="308"/>
      <c r="E11" s="35" t="s">
        <v>55</v>
      </c>
      <c r="K11" s="35" t="s">
        <v>56</v>
      </c>
    </row>
    <row r="12" spans="1:13" ht="24.95" customHeight="1">
      <c r="B12" s="43" t="s">
        <v>57</v>
      </c>
      <c r="C12" s="30">
        <f>+'【法人】1回目＞計算用シート'!C12</f>
        <v>0</v>
      </c>
      <c r="D12" t="s">
        <v>58</v>
      </c>
      <c r="K12" s="35" t="s">
        <v>59</v>
      </c>
    </row>
    <row r="13" spans="1:13" ht="24.75" customHeight="1">
      <c r="B13" s="43" t="s">
        <v>60</v>
      </c>
      <c r="C13" s="87">
        <f>+'【法人】1回目＞計算用シート'!C13</f>
        <v>0</v>
      </c>
      <c r="D13" s="87" t="str">
        <f>+'【法人】1回目＞計算用シート'!D13</f>
        <v/>
      </c>
      <c r="E13" s="35" t="s">
        <v>61</v>
      </c>
      <c r="F13"/>
      <c r="K13" s="35" t="s">
        <v>62</v>
      </c>
    </row>
    <row r="14" spans="1:13" ht="24.95" customHeight="1">
      <c r="B14" s="43" t="s">
        <v>63</v>
      </c>
      <c r="C14" s="6"/>
      <c r="D14" s="45" t="s">
        <v>64</v>
      </c>
      <c r="E14"/>
      <c r="F14"/>
      <c r="G14"/>
      <c r="H14"/>
      <c r="K14" s="35" t="s">
        <v>65</v>
      </c>
    </row>
    <row r="15" spans="1:13" ht="24.95" customHeight="1">
      <c r="B15" s="43" t="s">
        <v>66</v>
      </c>
      <c r="C15" s="200"/>
      <c r="D15" s="45" t="s">
        <v>67</v>
      </c>
      <c r="E15"/>
      <c r="F15"/>
      <c r="G15"/>
      <c r="H15"/>
      <c r="K15" s="35" t="s">
        <v>68</v>
      </c>
    </row>
    <row r="16" spans="1:13" ht="24.95" customHeight="1">
      <c r="B16" s="43" t="s">
        <v>69</v>
      </c>
      <c r="C16" s="212">
        <f>+'【法人】1回目＞計算用シート'!C16</f>
        <v>0</v>
      </c>
      <c r="D16" t="s">
        <v>70</v>
      </c>
      <c r="E16"/>
      <c r="F16"/>
      <c r="G16"/>
      <c r="H16"/>
      <c r="I16"/>
      <c r="J16"/>
      <c r="K16" s="35" t="s">
        <v>71</v>
      </c>
      <c r="L16"/>
      <c r="M16"/>
    </row>
    <row r="17" spans="2:13" ht="24.75" customHeight="1">
      <c r="B17" s="46" t="s">
        <v>72</v>
      </c>
      <c r="C17"/>
      <c r="D17"/>
      <c r="E17"/>
      <c r="F17"/>
      <c r="G17"/>
      <c r="H17"/>
      <c r="I17"/>
      <c r="J17"/>
      <c r="K17" t="s">
        <v>73</v>
      </c>
      <c r="L17"/>
      <c r="M17"/>
    </row>
    <row r="18" spans="2:13" ht="24.75" customHeight="1">
      <c r="B18" s="43" t="s">
        <v>74</v>
      </c>
      <c r="C18" s="309">
        <f>+'【法人】1回目＞計算用シート'!C18</f>
        <v>0</v>
      </c>
      <c r="D18" s="309"/>
      <c r="E18" s="309"/>
      <c r="F18" s="309"/>
      <c r="G18" s="309"/>
      <c r="H18" s="309"/>
      <c r="I18"/>
      <c r="J18"/>
      <c r="K18" t="s">
        <v>75</v>
      </c>
      <c r="L18"/>
      <c r="M18"/>
    </row>
    <row r="19" spans="2:13" ht="24.75" customHeight="1">
      <c r="B19" s="303" t="s">
        <v>76</v>
      </c>
      <c r="C19" s="310">
        <f>+'【法人】1回目＞計算用シート'!C19</f>
        <v>0</v>
      </c>
      <c r="D19" s="310"/>
      <c r="E19" s="310"/>
      <c r="F19" s="310"/>
      <c r="G19" s="310"/>
      <c r="H19" s="310"/>
      <c r="I19"/>
      <c r="J19"/>
      <c r="K19" t="s">
        <v>77</v>
      </c>
      <c r="L19"/>
      <c r="M19"/>
    </row>
    <row r="20" spans="2:13" ht="24.75" customHeight="1">
      <c r="B20" s="304"/>
      <c r="C20" s="310"/>
      <c r="D20" s="310"/>
      <c r="E20" s="310"/>
      <c r="F20" s="310"/>
      <c r="G20" s="310"/>
      <c r="H20" s="310"/>
      <c r="I20"/>
      <c r="J20"/>
      <c r="K20" t="s">
        <v>78</v>
      </c>
      <c r="L20"/>
      <c r="M20"/>
    </row>
    <row r="21" spans="2:13" ht="24.75" customHeight="1">
      <c r="B21" s="304"/>
      <c r="C21" s="310"/>
      <c r="D21" s="310"/>
      <c r="E21" s="310"/>
      <c r="F21" s="310"/>
      <c r="G21" s="310"/>
      <c r="H21" s="310"/>
      <c r="I21"/>
      <c r="J21"/>
      <c r="K21" t="s">
        <v>79</v>
      </c>
      <c r="L21" t="s">
        <v>80</v>
      </c>
      <c r="M21"/>
    </row>
    <row r="22" spans="2:13" ht="24.75" customHeight="1">
      <c r="B22" s="304"/>
      <c r="C22" s="310"/>
      <c r="D22" s="310"/>
      <c r="E22" s="310"/>
      <c r="F22" s="310"/>
      <c r="G22" s="310"/>
      <c r="H22" s="310"/>
      <c r="I22"/>
      <c r="J22"/>
      <c r="L22" s="35" t="s">
        <v>81</v>
      </c>
    </row>
    <row r="23" spans="2:13" ht="24.75" customHeight="1">
      <c r="C23"/>
      <c r="D23"/>
      <c r="E23"/>
      <c r="F23"/>
      <c r="G23"/>
      <c r="H23" s="194"/>
      <c r="I23"/>
      <c r="J23"/>
      <c r="K23" t="s">
        <v>82</v>
      </c>
      <c r="L23" t="s">
        <v>80</v>
      </c>
      <c r="M23"/>
    </row>
    <row r="24" spans="2:13" ht="24.95" customHeight="1">
      <c r="B24" s="41" t="s">
        <v>83</v>
      </c>
      <c r="C24" s="42"/>
      <c r="D24" s="42"/>
      <c r="E24" s="42"/>
      <c r="F24" s="42"/>
      <c r="G24" s="42"/>
      <c r="H24" s="224"/>
      <c r="I24" s="195" t="str">
        <f>+IF(COUNTBLANK(B27)+COUNTBLANK(C44:D54)+COUNTBLANK(C57:D57)+COUNTBLANK(C69)+COUNTBLANK(C71:C72)+COUNTBLANK(C74:C75)&gt;0,"未入力あり","入力完了")</f>
        <v>未入力あり</v>
      </c>
      <c r="J24"/>
      <c r="L24" t="s">
        <v>81</v>
      </c>
      <c r="M24"/>
    </row>
    <row r="25" spans="2:13" ht="24.75" customHeight="1">
      <c r="B25" s="36" t="s">
        <v>84</v>
      </c>
      <c r="C25"/>
      <c r="D25"/>
      <c r="E25"/>
      <c r="F25"/>
      <c r="G25"/>
      <c r="H25"/>
      <c r="I25"/>
      <c r="J25"/>
      <c r="K25" t="s">
        <v>85</v>
      </c>
      <c r="L25" t="s">
        <v>86</v>
      </c>
      <c r="M25"/>
    </row>
    <row r="26" spans="2:13" ht="24.75" customHeight="1">
      <c r="B26" s="35" t="s">
        <v>87</v>
      </c>
      <c r="C26"/>
      <c r="D26"/>
      <c r="E26"/>
      <c r="F26"/>
      <c r="G26"/>
      <c r="H26"/>
      <c r="I26"/>
      <c r="J26"/>
      <c r="K26"/>
      <c r="L26" t="s">
        <v>88</v>
      </c>
      <c r="M26"/>
    </row>
    <row r="27" spans="2:13" ht="24.75" customHeight="1">
      <c r="B27" s="290"/>
      <c r="C27" s="291"/>
      <c r="D27" s="291"/>
      <c r="E27" s="291"/>
      <c r="F27" s="291"/>
      <c r="G27" s="291"/>
      <c r="H27" s="292"/>
      <c r="I27"/>
      <c r="J27"/>
      <c r="K27"/>
      <c r="L27" t="s">
        <v>89</v>
      </c>
      <c r="M27"/>
    </row>
    <row r="28" spans="2:13" ht="24.75" customHeight="1">
      <c r="B28" s="293"/>
      <c r="C28" s="294"/>
      <c r="D28" s="294"/>
      <c r="E28" s="294"/>
      <c r="F28" s="294"/>
      <c r="G28" s="294"/>
      <c r="H28" s="295"/>
      <c r="I28"/>
      <c r="J28"/>
      <c r="K28"/>
      <c r="L28" t="s">
        <v>81</v>
      </c>
      <c r="M28"/>
    </row>
    <row r="29" spans="2:13" ht="24.75" customHeight="1">
      <c r="B29" s="293"/>
      <c r="C29" s="294"/>
      <c r="D29" s="294"/>
      <c r="E29" s="294"/>
      <c r="F29" s="294"/>
      <c r="G29" s="294"/>
      <c r="H29" s="295"/>
      <c r="I29"/>
      <c r="J29"/>
      <c r="K29"/>
      <c r="L29"/>
      <c r="M29"/>
    </row>
    <row r="30" spans="2:13" ht="24.75" customHeight="1">
      <c r="B30" s="293"/>
      <c r="C30" s="294"/>
      <c r="D30" s="294"/>
      <c r="E30" s="294"/>
      <c r="F30" s="294"/>
      <c r="G30" s="294"/>
      <c r="H30" s="295"/>
      <c r="I30"/>
      <c r="J30"/>
      <c r="K30"/>
      <c r="L30"/>
      <c r="M30"/>
    </row>
    <row r="31" spans="2:13" ht="24.75" customHeight="1">
      <c r="B31" s="293"/>
      <c r="C31" s="294"/>
      <c r="D31" s="294"/>
      <c r="E31" s="294"/>
      <c r="F31" s="294"/>
      <c r="G31" s="294"/>
      <c r="H31" s="295"/>
      <c r="I31"/>
      <c r="J31"/>
      <c r="K31"/>
      <c r="L31"/>
      <c r="M31"/>
    </row>
    <row r="32" spans="2:13" ht="24.75" customHeight="1">
      <c r="B32" s="293"/>
      <c r="C32" s="294"/>
      <c r="D32" s="294"/>
      <c r="E32" s="294"/>
      <c r="F32" s="294"/>
      <c r="G32" s="294"/>
      <c r="H32" s="295"/>
      <c r="I32"/>
      <c r="J32"/>
      <c r="K32"/>
      <c r="L32"/>
      <c r="M32"/>
    </row>
    <row r="33" spans="2:13" ht="24.75" customHeight="1">
      <c r="B33" s="293"/>
      <c r="C33" s="294"/>
      <c r="D33" s="294"/>
      <c r="E33" s="294"/>
      <c r="F33" s="294"/>
      <c r="G33" s="294"/>
      <c r="H33" s="295"/>
      <c r="I33"/>
      <c r="J33"/>
      <c r="K33"/>
      <c r="L33"/>
      <c r="M33"/>
    </row>
    <row r="34" spans="2:13" ht="24.75" customHeight="1">
      <c r="B34" s="293"/>
      <c r="C34" s="294"/>
      <c r="D34" s="294"/>
      <c r="E34" s="294"/>
      <c r="F34" s="294"/>
      <c r="G34" s="294"/>
      <c r="H34" s="295"/>
      <c r="I34"/>
      <c r="J34"/>
      <c r="K34"/>
      <c r="L34"/>
      <c r="M34"/>
    </row>
    <row r="35" spans="2:13" ht="24.75" customHeight="1">
      <c r="B35" s="296"/>
      <c r="C35" s="297"/>
      <c r="D35" s="297"/>
      <c r="E35" s="297"/>
      <c r="F35" s="297"/>
      <c r="G35" s="297"/>
      <c r="H35" s="298"/>
      <c r="I35"/>
      <c r="J35"/>
      <c r="K35"/>
      <c r="L35"/>
      <c r="M35"/>
    </row>
    <row r="36" spans="2:13" ht="24.75" customHeight="1">
      <c r="B36" s="47"/>
      <c r="C36"/>
      <c r="D36"/>
      <c r="E36"/>
      <c r="F36"/>
      <c r="G36"/>
      <c r="H36"/>
      <c r="I36"/>
      <c r="J36"/>
      <c r="K36"/>
      <c r="L36"/>
      <c r="M36"/>
    </row>
    <row r="37" spans="2:13" ht="24.95" customHeight="1">
      <c r="B37" s="36" t="s">
        <v>90</v>
      </c>
      <c r="C37"/>
      <c r="D37"/>
      <c r="E37"/>
      <c r="F37"/>
      <c r="G37"/>
      <c r="H37"/>
      <c r="I37"/>
      <c r="J37"/>
      <c r="K37"/>
      <c r="L37"/>
      <c r="M37"/>
    </row>
    <row r="38" spans="2:13" ht="24.95" customHeight="1">
      <c r="B38" s="275" t="s">
        <v>91</v>
      </c>
      <c r="C38" s="275"/>
      <c r="D38" s="275"/>
      <c r="E38" s="275"/>
      <c r="F38" s="275"/>
      <c r="G38" s="275"/>
      <c r="H38" s="275"/>
      <c r="I38"/>
      <c r="J38"/>
      <c r="K38"/>
      <c r="L38"/>
      <c r="M38"/>
    </row>
    <row r="39" spans="2:13" ht="24.95" customHeight="1">
      <c r="B39" s="276" t="s">
        <v>92</v>
      </c>
      <c r="C39" s="275"/>
      <c r="D39" s="275"/>
      <c r="E39" s="275"/>
      <c r="F39" s="275"/>
      <c r="G39" s="275"/>
      <c r="H39" s="275"/>
    </row>
    <row r="40" spans="2:13" ht="24.95" customHeight="1">
      <c r="B40" s="277" t="s">
        <v>93</v>
      </c>
      <c r="C40" s="278"/>
      <c r="D40" s="278"/>
      <c r="E40" s="278"/>
      <c r="F40" s="278"/>
      <c r="G40" s="278"/>
      <c r="H40" s="278"/>
    </row>
    <row r="41" spans="2:13" ht="24.95" customHeight="1">
      <c r="B41" s="279" t="s">
        <v>94</v>
      </c>
      <c r="C41" s="281" t="s">
        <v>95</v>
      </c>
      <c r="D41" s="284" t="s">
        <v>96</v>
      </c>
      <c r="E41" s="284"/>
      <c r="F41" s="284"/>
      <c r="G41" s="284"/>
      <c r="H41" s="284"/>
    </row>
    <row r="42" spans="2:13" ht="24.95" customHeight="1">
      <c r="B42" s="279"/>
      <c r="C42" s="282"/>
      <c r="D42" s="285" t="s">
        <v>97</v>
      </c>
      <c r="E42" s="287" t="s">
        <v>98</v>
      </c>
      <c r="F42" s="288"/>
      <c r="G42" s="288"/>
      <c r="H42" s="289"/>
    </row>
    <row r="43" spans="2:13" ht="24.95" customHeight="1">
      <c r="B43" s="280"/>
      <c r="C43" s="283"/>
      <c r="D43" s="286"/>
      <c r="E43" s="204" t="s">
        <v>99</v>
      </c>
      <c r="F43" s="8"/>
      <c r="G43" s="204" t="s">
        <v>99</v>
      </c>
      <c r="H43" s="8"/>
    </row>
    <row r="44" spans="2:13" ht="24.95" customHeight="1">
      <c r="B44" s="48" t="s">
        <v>100</v>
      </c>
      <c r="C44" s="7"/>
      <c r="D44" s="7"/>
      <c r="E44" s="272"/>
      <c r="F44" s="259"/>
      <c r="G44" s="258"/>
      <c r="H44" s="259"/>
    </row>
    <row r="45" spans="2:13" ht="24.95" customHeight="1">
      <c r="B45" s="48" t="s">
        <v>101</v>
      </c>
      <c r="C45" s="7"/>
      <c r="D45" s="7"/>
      <c r="E45" s="272"/>
      <c r="F45" s="259"/>
      <c r="G45" s="258"/>
      <c r="H45" s="259"/>
    </row>
    <row r="46" spans="2:13" ht="24.95" customHeight="1">
      <c r="B46" s="48" t="s">
        <v>102</v>
      </c>
      <c r="C46" s="17">
        <f>C44-C45</f>
        <v>0</v>
      </c>
      <c r="D46" s="17">
        <f>D44-D45</f>
        <v>0</v>
      </c>
      <c r="E46" s="273">
        <f>E44-E45</f>
        <v>0</v>
      </c>
      <c r="F46" s="274"/>
      <c r="G46" s="260">
        <f>G44-G45</f>
        <v>0</v>
      </c>
      <c r="H46" s="274"/>
    </row>
    <row r="47" spans="2:13" ht="24.95" customHeight="1">
      <c r="B47" s="48" t="s">
        <v>103</v>
      </c>
      <c r="C47" s="7"/>
      <c r="D47" s="7"/>
      <c r="E47" s="272"/>
      <c r="F47" s="259"/>
      <c r="G47" s="258"/>
      <c r="H47" s="259"/>
    </row>
    <row r="48" spans="2:13" ht="24.95" customHeight="1">
      <c r="B48" s="48" t="s">
        <v>104</v>
      </c>
      <c r="C48" s="17">
        <f>C46-C47</f>
        <v>0</v>
      </c>
      <c r="D48" s="17">
        <f>D46-D47</f>
        <v>0</v>
      </c>
      <c r="E48" s="273">
        <f>E46-E47</f>
        <v>0</v>
      </c>
      <c r="F48" s="261"/>
      <c r="G48" s="260">
        <f>G46-G47</f>
        <v>0</v>
      </c>
      <c r="H48" s="274"/>
    </row>
    <row r="49" spans="2:8" ht="24.95" customHeight="1">
      <c r="B49" s="48" t="s">
        <v>105</v>
      </c>
      <c r="C49" s="7"/>
      <c r="D49" s="7"/>
      <c r="E49" s="272"/>
      <c r="F49" s="259"/>
      <c r="G49" s="258"/>
      <c r="H49" s="259"/>
    </row>
    <row r="50" spans="2:8" ht="24.95" customHeight="1">
      <c r="B50" s="48" t="s">
        <v>106</v>
      </c>
      <c r="C50" s="7"/>
      <c r="D50" s="7"/>
      <c r="E50" s="272"/>
      <c r="F50" s="259"/>
      <c r="G50" s="258"/>
      <c r="H50" s="259"/>
    </row>
    <row r="51" spans="2:8" ht="24.95" customHeight="1">
      <c r="B51" s="48" t="s">
        <v>107</v>
      </c>
      <c r="C51" s="17">
        <f>C48+C49-C50</f>
        <v>0</v>
      </c>
      <c r="D51" s="17">
        <f>D48+D49-D50</f>
        <v>0</v>
      </c>
      <c r="E51" s="273">
        <f>E48+E49-E50</f>
        <v>0</v>
      </c>
      <c r="F51" s="274"/>
      <c r="G51" s="260">
        <f>G48+G49-G50</f>
        <v>0</v>
      </c>
      <c r="H51" s="274"/>
    </row>
    <row r="52" spans="2:8" ht="24.95" customHeight="1">
      <c r="B52" s="49" t="s">
        <v>108</v>
      </c>
      <c r="C52" s="9"/>
      <c r="D52" s="9"/>
      <c r="E52" s="258"/>
      <c r="F52" s="259"/>
      <c r="G52" s="258"/>
      <c r="H52" s="259"/>
    </row>
    <row r="53" spans="2:8" ht="24.95" customHeight="1">
      <c r="B53" s="48" t="s">
        <v>109</v>
      </c>
      <c r="C53" s="7"/>
      <c r="D53" s="7"/>
      <c r="E53" s="258"/>
      <c r="F53" s="259"/>
      <c r="G53" s="258"/>
      <c r="H53" s="259"/>
    </row>
    <row r="54" spans="2:8" ht="24.95" customHeight="1">
      <c r="B54" s="48" t="s">
        <v>110</v>
      </c>
      <c r="C54" s="17">
        <f>C51+C52-C53</f>
        <v>0</v>
      </c>
      <c r="D54" s="17">
        <f>D51+D52-D53</f>
        <v>0</v>
      </c>
      <c r="E54" s="260">
        <f>E51+E52-E53</f>
        <v>0</v>
      </c>
      <c r="F54" s="261"/>
      <c r="G54" s="260">
        <f>G51+G52-G53</f>
        <v>0</v>
      </c>
      <c r="H54" s="261"/>
    </row>
    <row r="55" spans="2:8" ht="24.95" customHeight="1">
      <c r="B55" s="35" t="s">
        <v>111</v>
      </c>
    </row>
    <row r="56" spans="2:8" ht="24.95" customHeight="1">
      <c r="B56" s="50"/>
      <c r="C56" s="51" t="s">
        <v>112</v>
      </c>
      <c r="D56" s="51" t="s">
        <v>97</v>
      </c>
      <c r="E56" s="262" t="s">
        <v>113</v>
      </c>
      <c r="F56" s="263"/>
      <c r="G56" s="263"/>
      <c r="H56" s="264"/>
    </row>
    <row r="57" spans="2:8" ht="24.95" customHeight="1">
      <c r="B57" s="52" t="s">
        <v>114</v>
      </c>
      <c r="C57" s="10"/>
      <c r="D57" s="10"/>
      <c r="E57" s="265">
        <f>C57-D57</f>
        <v>0</v>
      </c>
      <c r="F57" s="266"/>
      <c r="G57" s="266"/>
      <c r="H57" s="267"/>
    </row>
    <row r="59" spans="2:8" ht="24.95" customHeight="1">
      <c r="B59" s="36" t="s">
        <v>115</v>
      </c>
    </row>
    <row r="60" spans="2:8" ht="24.95" customHeight="1">
      <c r="B60" s="35" t="s">
        <v>116</v>
      </c>
    </row>
    <row r="61" spans="2:8" ht="24.95" customHeight="1">
      <c r="B61" s="53" t="s">
        <v>117</v>
      </c>
      <c r="C61" s="53"/>
    </row>
    <row r="62" spans="2:8" ht="24.95" customHeight="1">
      <c r="B62" s="203" t="s">
        <v>118</v>
      </c>
      <c r="C62" s="18">
        <f>D44</f>
        <v>0</v>
      </c>
      <c r="D62" s="47" t="s">
        <v>119</v>
      </c>
      <c r="E62" s="47"/>
      <c r="F62" s="47"/>
      <c r="G62" s="47"/>
      <c r="H62" s="47"/>
    </row>
    <row r="63" spans="2:8" ht="24.95" customHeight="1">
      <c r="B63" s="203" t="s">
        <v>120</v>
      </c>
      <c r="C63" s="18">
        <f>D45</f>
        <v>0</v>
      </c>
      <c r="D63" s="47"/>
      <c r="E63" s="47"/>
      <c r="F63" s="47"/>
      <c r="G63" s="47"/>
      <c r="H63" s="47"/>
    </row>
    <row r="64" spans="2:8" ht="24.95" customHeight="1">
      <c r="B64" s="203" t="s">
        <v>121</v>
      </c>
      <c r="C64" s="18">
        <f>D47</f>
        <v>0</v>
      </c>
      <c r="D64" s="47"/>
      <c r="E64" s="47"/>
      <c r="F64" s="47"/>
      <c r="G64" s="47"/>
      <c r="H64" s="47"/>
    </row>
    <row r="65" spans="2:8" ht="24.95" customHeight="1">
      <c r="B65" s="203" t="s">
        <v>122</v>
      </c>
      <c r="C65" s="18">
        <f>D49</f>
        <v>0</v>
      </c>
      <c r="D65" s="47"/>
      <c r="E65" s="47"/>
      <c r="F65" s="47"/>
      <c r="G65" s="47"/>
      <c r="H65" s="47"/>
    </row>
    <row r="66" spans="2:8" ht="24.95" customHeight="1">
      <c r="B66" s="203" t="s">
        <v>123</v>
      </c>
      <c r="C66" s="18">
        <f>D50</f>
        <v>0</v>
      </c>
      <c r="D66" s="47"/>
      <c r="E66" s="47"/>
      <c r="F66" s="47"/>
      <c r="G66" s="47"/>
      <c r="H66" s="47"/>
    </row>
    <row r="67" spans="2:8" ht="24.95" customHeight="1">
      <c r="B67" s="203" t="s">
        <v>124</v>
      </c>
      <c r="C67" s="18">
        <f>D52</f>
        <v>0</v>
      </c>
      <c r="D67" s="47"/>
      <c r="E67" s="47"/>
      <c r="F67" s="47"/>
      <c r="G67" s="47"/>
      <c r="H67" s="47"/>
    </row>
    <row r="68" spans="2:8" ht="24.95" customHeight="1">
      <c r="B68" s="203" t="s">
        <v>125</v>
      </c>
      <c r="C68" s="18">
        <f>D53</f>
        <v>0</v>
      </c>
      <c r="D68" s="47"/>
      <c r="E68" s="47"/>
      <c r="F68" s="47"/>
      <c r="G68" s="47"/>
      <c r="H68" s="47"/>
    </row>
    <row r="69" spans="2:8" ht="24.95" customHeight="1">
      <c r="B69" s="203" t="s">
        <v>264</v>
      </c>
      <c r="C69" s="11"/>
      <c r="D69" s="235" t="s">
        <v>265</v>
      </c>
      <c r="E69" s="235"/>
      <c r="F69" s="235"/>
      <c r="G69" s="47"/>
      <c r="H69" s="47"/>
    </row>
    <row r="70" spans="2:8" ht="9.9499999999999993" customHeight="1">
      <c r="B70" s="54"/>
      <c r="C70" s="55"/>
      <c r="D70" s="235"/>
      <c r="E70" s="235"/>
      <c r="F70" s="235"/>
      <c r="G70" s="47"/>
      <c r="H70" s="47"/>
    </row>
    <row r="71" spans="2:8" ht="24.95" customHeight="1">
      <c r="B71" s="203" t="s">
        <v>126</v>
      </c>
      <c r="C71" s="18">
        <f>+'【法人】1回目＞計算用シート'!C71</f>
        <v>0</v>
      </c>
      <c r="D71" s="235"/>
      <c r="E71" s="47"/>
      <c r="F71" s="47"/>
      <c r="G71" s="47"/>
      <c r="H71" s="47"/>
    </row>
    <row r="72" spans="2:8" ht="24.95" customHeight="1">
      <c r="B72" s="203" t="s">
        <v>128</v>
      </c>
      <c r="C72" s="18">
        <f>+'【法人】1回目＞計算用シート'!C72</f>
        <v>0</v>
      </c>
      <c r="D72" s="235"/>
      <c r="E72" s="47"/>
      <c r="F72" s="47"/>
      <c r="G72" s="47"/>
      <c r="H72" s="47"/>
    </row>
    <row r="73" spans="2:8" ht="9.9499999999999993" customHeight="1">
      <c r="B73" s="54"/>
      <c r="C73" s="55"/>
      <c r="D73" s="235"/>
      <c r="E73" s="235"/>
      <c r="F73" s="235"/>
      <c r="G73" s="47"/>
      <c r="H73" s="47"/>
    </row>
    <row r="74" spans="2:8" ht="24.95" customHeight="1">
      <c r="B74" s="203" t="s">
        <v>130</v>
      </c>
      <c r="C74" s="11"/>
      <c r="D74" s="235" t="s">
        <v>131</v>
      </c>
      <c r="E74" s="47"/>
      <c r="F74" s="47"/>
      <c r="G74" s="47"/>
      <c r="H74" s="47"/>
    </row>
    <row r="75" spans="2:8" ht="24.95" customHeight="1">
      <c r="B75" s="203" t="s">
        <v>132</v>
      </c>
      <c r="C75" s="11"/>
      <c r="D75" s="235" t="s">
        <v>133</v>
      </c>
      <c r="E75" s="47"/>
      <c r="F75" s="47"/>
      <c r="G75" s="47"/>
      <c r="H75" s="47"/>
    </row>
    <row r="76" spans="2:8" ht="24.95" customHeight="1">
      <c r="C76" s="56"/>
      <c r="D76" s="47" t="s">
        <v>134</v>
      </c>
      <c r="E76" s="47"/>
      <c r="F76" s="47"/>
      <c r="G76" s="47"/>
      <c r="H76" s="47"/>
    </row>
    <row r="77" spans="2:8" ht="24.95" customHeight="1">
      <c r="B77" s="36" t="s">
        <v>135</v>
      </c>
      <c r="C77" s="56"/>
      <c r="D77" s="47"/>
      <c r="E77" s="47"/>
      <c r="F77" s="47"/>
      <c r="G77" s="47"/>
      <c r="H77" s="47"/>
    </row>
    <row r="78" spans="2:8" ht="24.95" customHeight="1">
      <c r="B78" s="53" t="s">
        <v>117</v>
      </c>
      <c r="C78" s="57" t="s">
        <v>136</v>
      </c>
      <c r="D78" s="58" t="s">
        <v>137</v>
      </c>
      <c r="E78" s="47"/>
      <c r="F78" s="47"/>
      <c r="G78" s="47"/>
      <c r="H78" s="47"/>
    </row>
    <row r="79" spans="2:8" ht="24.95" customHeight="1">
      <c r="B79" s="59" t="s">
        <v>138</v>
      </c>
      <c r="C79" s="22">
        <f>C44</f>
        <v>0</v>
      </c>
      <c r="D79" s="22">
        <f>D44</f>
        <v>0</v>
      </c>
      <c r="E79" s="47"/>
      <c r="F79" s="47"/>
      <c r="G79" s="47"/>
      <c r="H79" s="47"/>
    </row>
    <row r="80" spans="2:8" ht="24.95" customHeight="1">
      <c r="B80" s="59" t="s">
        <v>139</v>
      </c>
      <c r="C80" s="22">
        <f>C46</f>
        <v>0</v>
      </c>
      <c r="D80" s="22">
        <f>D46</f>
        <v>0</v>
      </c>
      <c r="E80" s="47"/>
      <c r="F80" s="47"/>
      <c r="G80" s="47"/>
      <c r="H80" s="47"/>
    </row>
    <row r="81" spans="2:9" ht="24.95" customHeight="1" thickBot="1">
      <c r="B81" s="60" t="s">
        <v>140</v>
      </c>
      <c r="C81" s="23">
        <f>C51</f>
        <v>0</v>
      </c>
      <c r="D81" s="61"/>
      <c r="E81" s="47"/>
      <c r="F81" s="47"/>
      <c r="G81" s="47"/>
      <c r="H81" s="47"/>
    </row>
    <row r="82" spans="2:9" ht="24.95" customHeight="1">
      <c r="B82" s="62" t="s">
        <v>141</v>
      </c>
      <c r="C82" s="19">
        <f>C57</f>
        <v>0</v>
      </c>
      <c r="D82" s="19">
        <f>D57</f>
        <v>0</v>
      </c>
      <c r="E82" s="47"/>
      <c r="F82" s="47"/>
      <c r="G82" s="47"/>
      <c r="H82" s="47"/>
    </row>
    <row r="83" spans="2:9" ht="24.95" customHeight="1">
      <c r="C83" s="56"/>
      <c r="D83" s="47"/>
      <c r="E83" s="47"/>
      <c r="F83" s="47"/>
      <c r="G83" s="47"/>
      <c r="H83" s="47"/>
    </row>
    <row r="84" spans="2:9" ht="24.95" customHeight="1">
      <c r="B84" s="36" t="s">
        <v>142</v>
      </c>
      <c r="C84" s="63"/>
      <c r="D84" s="47"/>
      <c r="E84" s="47"/>
      <c r="F84" s="47"/>
      <c r="G84" s="47"/>
      <c r="H84" s="47"/>
    </row>
    <row r="85" spans="2:9" ht="24.95" customHeight="1">
      <c r="B85" s="53" t="s">
        <v>117</v>
      </c>
      <c r="C85" s="28" t="s">
        <v>143</v>
      </c>
      <c r="D85" s="47"/>
      <c r="E85" s="47"/>
      <c r="F85" s="47"/>
      <c r="G85" s="47"/>
      <c r="H85" s="47"/>
    </row>
    <row r="86" spans="2:9" ht="24.95" customHeight="1">
      <c r="B86" s="59" t="s">
        <v>144</v>
      </c>
      <c r="C86" s="20">
        <f>C71</f>
        <v>0</v>
      </c>
      <c r="D86" s="232" t="s">
        <v>145</v>
      </c>
      <c r="E86" s="233"/>
      <c r="F86" s="233"/>
      <c r="G86" s="233"/>
      <c r="H86" s="233"/>
    </row>
    <row r="87" spans="2:9" ht="24.95" customHeight="1">
      <c r="B87" s="59" t="s">
        <v>146</v>
      </c>
      <c r="C87" s="20">
        <f>C62+C65+C67-C63-C64-C66-C68-C69+'【法人】1回目＞計算用シート'!C87</f>
        <v>0</v>
      </c>
      <c r="D87" s="232" t="s">
        <v>269</v>
      </c>
      <c r="E87" s="233"/>
      <c r="F87" s="233"/>
      <c r="G87" s="233"/>
      <c r="H87" s="233"/>
    </row>
    <row r="88" spans="2:9" ht="24.95" customHeight="1">
      <c r="B88" s="59" t="s">
        <v>148</v>
      </c>
      <c r="C88" s="20">
        <f>C72</f>
        <v>0</v>
      </c>
      <c r="D88" s="232" t="s">
        <v>149</v>
      </c>
      <c r="E88" s="233"/>
      <c r="F88" s="233"/>
      <c r="G88" s="233"/>
      <c r="H88" s="233"/>
    </row>
    <row r="89" spans="2:9" ht="24.95" customHeight="1">
      <c r="B89" s="59" t="s">
        <v>150</v>
      </c>
      <c r="C89" s="20">
        <f>C63+C64+C66+C68+C69+'【法人】1回目＞計算用シート'!C89</f>
        <v>0</v>
      </c>
      <c r="D89" s="232" t="s">
        <v>270</v>
      </c>
      <c r="E89" s="233"/>
      <c r="F89" s="233"/>
      <c r="G89" s="233"/>
      <c r="H89" s="233"/>
    </row>
    <row r="90" spans="2:9" ht="24.95" customHeight="1">
      <c r="B90" s="59" t="s">
        <v>151</v>
      </c>
      <c r="C90" s="20">
        <f>IFERROR(INT(IF(((C87-C88)*C86/C89)&gt;=0,(C87-C88)*C86/C89,0)),IFERROR(INT(IF(((C87-C88)*C86/C89)&gt;=0,(C87-C88)*C86/C89,0)),0))</f>
        <v>0</v>
      </c>
      <c r="D90" s="232" t="s">
        <v>152</v>
      </c>
      <c r="E90" s="233"/>
      <c r="F90" s="233"/>
      <c r="G90" s="233"/>
      <c r="H90" s="233"/>
    </row>
    <row r="91" spans="2:9" ht="24.95" customHeight="1" thickBot="1">
      <c r="B91" s="64" t="s">
        <v>153</v>
      </c>
      <c r="C91" s="21">
        <f>C74+C75</f>
        <v>0</v>
      </c>
      <c r="D91" s="232" t="s">
        <v>154</v>
      </c>
      <c r="E91" s="233"/>
      <c r="F91" s="233"/>
      <c r="G91" s="233"/>
      <c r="H91" s="233"/>
    </row>
    <row r="92" spans="2:9" ht="24.95" customHeight="1" thickTop="1" thickBot="1">
      <c r="B92" s="65" t="s">
        <v>155</v>
      </c>
      <c r="C92" s="66">
        <f>INT(IF(C91=C86,0,IF(C90&gt;C86,C86-C91,MAX(C90-C91,0))))</f>
        <v>0</v>
      </c>
      <c r="D92" s="234" t="s">
        <v>156</v>
      </c>
      <c r="E92" s="233"/>
      <c r="F92" s="233"/>
      <c r="G92" s="233"/>
      <c r="H92" s="233"/>
    </row>
    <row r="93" spans="2:9" ht="24.95" customHeight="1" thickTop="1"/>
    <row r="94" spans="2:9" ht="24.95" customHeight="1">
      <c r="B94" s="41" t="s">
        <v>44</v>
      </c>
      <c r="C94" s="67"/>
      <c r="D94" s="67"/>
      <c r="E94" s="67"/>
      <c r="F94" s="67"/>
      <c r="G94" s="67"/>
      <c r="H94" s="224"/>
      <c r="I94" s="196" t="str">
        <f>+IF(COUNTBLANK(C97:D102)+COUNTBLANK(C110:D119)+COUNTBLANK(C124:D129)+COUNTBLANK(C135:D149)&gt;0,"未入力あり","入力完了")</f>
        <v>未入力あり</v>
      </c>
    </row>
    <row r="95" spans="2:9" ht="24.95" customHeight="1">
      <c r="B95" s="68" t="s">
        <v>157</v>
      </c>
      <c r="C95" s="189"/>
      <c r="D95" s="69"/>
    </row>
    <row r="96" spans="2:9" ht="24.95" customHeight="1">
      <c r="B96" s="70" t="s">
        <v>94</v>
      </c>
      <c r="C96" s="71" t="s">
        <v>112</v>
      </c>
      <c r="D96" s="71" t="s">
        <v>97</v>
      </c>
      <c r="E96" s="38"/>
      <c r="F96" s="38"/>
    </row>
    <row r="97" spans="2:6" ht="24.95" customHeight="1">
      <c r="B97" s="72" t="s">
        <v>158</v>
      </c>
      <c r="C97" s="12"/>
      <c r="D97" s="12"/>
    </row>
    <row r="98" spans="2:6" ht="24.95" customHeight="1">
      <c r="B98" s="72" t="s">
        <v>159</v>
      </c>
      <c r="C98" s="12"/>
      <c r="D98" s="12"/>
    </row>
    <row r="99" spans="2:6" ht="24.95" customHeight="1">
      <c r="B99" s="72" t="s">
        <v>160</v>
      </c>
      <c r="C99" s="12"/>
      <c r="D99" s="12"/>
    </row>
    <row r="100" spans="2:6" ht="24.95" customHeight="1">
      <c r="B100" s="72" t="s">
        <v>161</v>
      </c>
      <c r="C100" s="12"/>
      <c r="D100" s="12"/>
    </row>
    <row r="101" spans="2:6" ht="24.95" customHeight="1">
      <c r="B101" s="72" t="s">
        <v>162</v>
      </c>
      <c r="C101" s="12"/>
      <c r="D101" s="12"/>
    </row>
    <row r="102" spans="2:6" ht="24.95" customHeight="1" thickBot="1">
      <c r="B102" s="73" t="s">
        <v>163</v>
      </c>
      <c r="C102" s="13"/>
      <c r="D102" s="13"/>
    </row>
    <row r="103" spans="2:6" ht="24.95" customHeight="1" thickTop="1">
      <c r="B103" s="74" t="s">
        <v>164</v>
      </c>
      <c r="C103" s="31">
        <f>SUM(C97:C102)</f>
        <v>0</v>
      </c>
      <c r="D103" s="31">
        <f>SUM(D97:D102)</f>
        <v>0</v>
      </c>
    </row>
    <row r="105" spans="2:6" ht="24.95" customHeight="1">
      <c r="B105" s="68" t="s">
        <v>165</v>
      </c>
      <c r="C105" s="189"/>
      <c r="D105" s="75"/>
    </row>
    <row r="106" spans="2:6" ht="24.95" customHeight="1">
      <c r="B106" s="70" t="s">
        <v>94</v>
      </c>
      <c r="C106" s="71" t="s">
        <v>112</v>
      </c>
      <c r="D106" s="71" t="s">
        <v>97</v>
      </c>
      <c r="E106" s="38"/>
      <c r="F106" s="38"/>
    </row>
    <row r="107" spans="2:6" ht="24.95" customHeight="1">
      <c r="B107" s="76" t="s">
        <v>166</v>
      </c>
      <c r="C107" s="24">
        <f t="shared" ref="C107:D109" si="0">C97</f>
        <v>0</v>
      </c>
      <c r="D107" s="24">
        <f t="shared" si="0"/>
        <v>0</v>
      </c>
    </row>
    <row r="108" spans="2:6" ht="24.95" customHeight="1">
      <c r="B108" s="76" t="s">
        <v>167</v>
      </c>
      <c r="C108" s="24">
        <f t="shared" si="0"/>
        <v>0</v>
      </c>
      <c r="D108" s="24">
        <f t="shared" si="0"/>
        <v>0</v>
      </c>
    </row>
    <row r="109" spans="2:6" ht="24.95" customHeight="1">
      <c r="B109" s="76" t="s">
        <v>168</v>
      </c>
      <c r="C109" s="24">
        <f t="shared" si="0"/>
        <v>0</v>
      </c>
      <c r="D109" s="24">
        <f t="shared" si="0"/>
        <v>0</v>
      </c>
    </row>
    <row r="110" spans="2:6" ht="24.95" customHeight="1">
      <c r="B110" s="72" t="s">
        <v>169</v>
      </c>
      <c r="C110" s="12"/>
      <c r="D110" s="12"/>
    </row>
    <row r="111" spans="2:6" ht="24.95" customHeight="1">
      <c r="B111" s="72" t="s">
        <v>170</v>
      </c>
      <c r="C111" s="12"/>
      <c r="D111" s="12"/>
    </row>
    <row r="112" spans="2:6" ht="24.95" customHeight="1">
      <c r="B112" s="76" t="s">
        <v>171</v>
      </c>
      <c r="C112" s="24">
        <f>C100</f>
        <v>0</v>
      </c>
      <c r="D112" s="24">
        <f>D100</f>
        <v>0</v>
      </c>
    </row>
    <row r="113" spans="2:6" ht="24.95" customHeight="1">
      <c r="B113" s="72" t="s">
        <v>172</v>
      </c>
      <c r="C113" s="12"/>
      <c r="D113" s="12"/>
    </row>
    <row r="114" spans="2:6" ht="24.95" customHeight="1">
      <c r="B114" s="72" t="s">
        <v>263</v>
      </c>
      <c r="C114" s="12"/>
      <c r="D114" s="12"/>
    </row>
    <row r="115" spans="2:6" ht="24.95" customHeight="1">
      <c r="B115" s="72" t="s">
        <v>266</v>
      </c>
      <c r="C115" s="12"/>
      <c r="D115" s="12"/>
    </row>
    <row r="116" spans="2:6" ht="24.95" customHeight="1">
      <c r="B116" s="76" t="s">
        <v>173</v>
      </c>
      <c r="C116" s="24">
        <f>C101</f>
        <v>0</v>
      </c>
      <c r="D116" s="24">
        <f>D101</f>
        <v>0</v>
      </c>
    </row>
    <row r="117" spans="2:6" ht="24.95" customHeight="1">
      <c r="B117" s="72" t="s">
        <v>174</v>
      </c>
      <c r="C117" s="12"/>
      <c r="D117" s="12"/>
    </row>
    <row r="118" spans="2:6" ht="24.95" customHeight="1">
      <c r="B118" s="76" t="s">
        <v>175</v>
      </c>
      <c r="C118" s="24">
        <f>C102</f>
        <v>0</v>
      </c>
      <c r="D118" s="24">
        <f>D102</f>
        <v>0</v>
      </c>
    </row>
    <row r="119" spans="2:6" ht="24.95" customHeight="1" thickBot="1">
      <c r="B119" s="77" t="s">
        <v>176</v>
      </c>
      <c r="C119" s="14"/>
      <c r="D119" s="14"/>
    </row>
    <row r="120" spans="2:6" ht="24.95" customHeight="1" thickTop="1">
      <c r="B120" s="78" t="s">
        <v>177</v>
      </c>
      <c r="C120" s="25">
        <f>SUM(C107:C119)</f>
        <v>0</v>
      </c>
      <c r="D120" s="25">
        <f>SUM(D107:D119)</f>
        <v>0</v>
      </c>
    </row>
    <row r="121" spans="2:6" ht="24.95" customHeight="1">
      <c r="B121" s="79"/>
    </row>
    <row r="122" spans="2:6" ht="24" customHeight="1">
      <c r="B122" s="68" t="s">
        <v>178</v>
      </c>
      <c r="C122" s="189"/>
      <c r="D122" s="69"/>
    </row>
    <row r="123" spans="2:6" ht="24.95" customHeight="1">
      <c r="B123" s="80" t="s">
        <v>94</v>
      </c>
      <c r="C123" s="71" t="s">
        <v>112</v>
      </c>
      <c r="D123" s="71" t="s">
        <v>97</v>
      </c>
      <c r="E123" s="38"/>
      <c r="F123" s="38"/>
    </row>
    <row r="124" spans="2:6" ht="24.95" customHeight="1">
      <c r="B124" s="72" t="s">
        <v>179</v>
      </c>
      <c r="C124" s="12"/>
      <c r="D124" s="12"/>
    </row>
    <row r="125" spans="2:6" ht="24.95" customHeight="1">
      <c r="B125" s="72" t="s">
        <v>180</v>
      </c>
      <c r="C125" s="12"/>
      <c r="D125" s="12"/>
    </row>
    <row r="126" spans="2:6" ht="24.95" customHeight="1">
      <c r="B126" s="72" t="s">
        <v>181</v>
      </c>
      <c r="C126" s="12"/>
      <c r="D126" s="12"/>
    </row>
    <row r="127" spans="2:6" ht="24.95" customHeight="1" thickBot="1">
      <c r="B127" s="73" t="s">
        <v>176</v>
      </c>
      <c r="C127" s="13"/>
      <c r="D127" s="13"/>
    </row>
    <row r="128" spans="2:6" ht="24.95" customHeight="1" thickTop="1" thickBot="1">
      <c r="B128" s="81" t="s">
        <v>182</v>
      </c>
      <c r="C128" s="26">
        <f>SUM(C124:C127)</f>
        <v>0</v>
      </c>
      <c r="D128" s="26">
        <f>SUM(D124:D127)</f>
        <v>0</v>
      </c>
    </row>
    <row r="129" spans="2:6" ht="24.95" customHeight="1" thickTop="1" thickBot="1">
      <c r="B129" s="82" t="s">
        <v>183</v>
      </c>
      <c r="C129" s="15"/>
      <c r="D129" s="15"/>
    </row>
    <row r="130" spans="2:6" ht="24.95" customHeight="1" thickTop="1">
      <c r="B130" s="78" t="s">
        <v>177</v>
      </c>
      <c r="C130" s="25">
        <f>C124+C125+C126+C127+C129</f>
        <v>0</v>
      </c>
      <c r="D130" s="25">
        <f>D128+D129</f>
        <v>0</v>
      </c>
    </row>
    <row r="131" spans="2:6" ht="24.95" customHeight="1">
      <c r="B131" s="79"/>
      <c r="C131" s="69"/>
      <c r="D131" s="69"/>
    </row>
    <row r="132" spans="2:6" ht="24.95" customHeight="1">
      <c r="B132" s="68" t="s">
        <v>184</v>
      </c>
      <c r="C132" s="189"/>
    </row>
    <row r="133" spans="2:6" ht="24.95" customHeight="1">
      <c r="B133" s="37" t="s">
        <v>185</v>
      </c>
      <c r="D133" s="83"/>
    </row>
    <row r="134" spans="2:6" ht="24.95" customHeight="1">
      <c r="B134" s="80" t="s">
        <v>94</v>
      </c>
      <c r="C134" s="86" t="s">
        <v>241</v>
      </c>
      <c r="D134" s="71" t="s">
        <v>187</v>
      </c>
    </row>
    <row r="135" spans="2:6" ht="24.95" customHeight="1">
      <c r="B135" s="72" t="s">
        <v>118</v>
      </c>
      <c r="C135" s="24">
        <f>+'【法人】1回目＞計算用シート'!D135</f>
        <v>0</v>
      </c>
      <c r="D135" s="24">
        <f>D44</f>
        <v>0</v>
      </c>
      <c r="E135" s="83"/>
    </row>
    <row r="136" spans="2:6" ht="24.95" customHeight="1">
      <c r="B136" s="72" t="s">
        <v>120</v>
      </c>
      <c r="C136" s="24">
        <f>+'【法人】1回目＞計算用シート'!D136</f>
        <v>0</v>
      </c>
      <c r="D136" s="24">
        <f>D45</f>
        <v>0</v>
      </c>
    </row>
    <row r="137" spans="2:6" ht="24.95" customHeight="1">
      <c r="B137" s="72" t="s">
        <v>188</v>
      </c>
      <c r="C137" s="24">
        <f>+'【法人】1回目＞計算用シート'!D137</f>
        <v>0</v>
      </c>
      <c r="D137" s="24">
        <f>D46</f>
        <v>0</v>
      </c>
    </row>
    <row r="138" spans="2:6" ht="24.95" customHeight="1">
      <c r="B138" s="72" t="s">
        <v>189</v>
      </c>
      <c r="C138" s="24">
        <f>+'【法人】1回目＞計算用シート'!D138</f>
        <v>0</v>
      </c>
      <c r="D138" s="24">
        <f>D47</f>
        <v>0</v>
      </c>
    </row>
    <row r="139" spans="2:6" ht="24.95" customHeight="1">
      <c r="B139" s="72" t="s">
        <v>190</v>
      </c>
      <c r="C139" s="24">
        <f>+'【法人】1回目＞計算用シート'!D139</f>
        <v>0</v>
      </c>
      <c r="D139" s="24">
        <f>D46-D47</f>
        <v>0</v>
      </c>
    </row>
    <row r="140" spans="2:6" ht="24.95" customHeight="1">
      <c r="B140" s="72" t="s">
        <v>191</v>
      </c>
      <c r="C140" s="24">
        <f>+'【法人】1回目＞計算用シート'!D140</f>
        <v>0</v>
      </c>
      <c r="D140" s="24">
        <f>D46-D47+D49-D50</f>
        <v>0</v>
      </c>
    </row>
    <row r="141" spans="2:6" ht="24.95" customHeight="1">
      <c r="B141" s="72" t="s">
        <v>192</v>
      </c>
      <c r="C141" s="24">
        <f>+'【法人】1回目＞計算用シート'!D141</f>
        <v>0</v>
      </c>
      <c r="D141" s="24">
        <f>D103</f>
        <v>0</v>
      </c>
    </row>
    <row r="142" spans="2:6" ht="24.95" customHeight="1">
      <c r="B142" s="72" t="s">
        <v>193</v>
      </c>
      <c r="C142" s="24">
        <f>+'【法人】1回目＞計算用シート'!D142</f>
        <v>0</v>
      </c>
      <c r="D142" s="24">
        <f>D120</f>
        <v>0</v>
      </c>
    </row>
    <row r="143" spans="2:6" ht="24.95" customHeight="1">
      <c r="B143" s="72" t="s">
        <v>194</v>
      </c>
      <c r="C143" s="24">
        <f>+'【法人】1回目＞計算用シート'!D143</f>
        <v>0</v>
      </c>
      <c r="D143" s="12"/>
      <c r="E143" s="38"/>
      <c r="F143" s="38"/>
    </row>
    <row r="144" spans="2:6" ht="24.95" customHeight="1">
      <c r="B144" s="72" t="s">
        <v>195</v>
      </c>
      <c r="C144" s="24">
        <f>+'【法人】1回目＞計算用シート'!D144</f>
        <v>0</v>
      </c>
      <c r="D144" s="12"/>
    </row>
    <row r="145" spans="2:18" ht="24.95" customHeight="1">
      <c r="B145" s="72" t="s">
        <v>196</v>
      </c>
      <c r="C145" s="24">
        <f>+'【法人】1回目＞計算用シート'!D145</f>
        <v>0</v>
      </c>
      <c r="D145" s="24">
        <f>D130</f>
        <v>0</v>
      </c>
      <c r="E145" s="83"/>
      <c r="F145" s="83"/>
    </row>
    <row r="146" spans="2:18" ht="24.95" customHeight="1">
      <c r="B146" s="72" t="s">
        <v>197</v>
      </c>
      <c r="C146" s="24">
        <f>+'【法人】1回目＞計算用シート'!D146</f>
        <v>0</v>
      </c>
      <c r="D146" s="24">
        <f>D128</f>
        <v>0</v>
      </c>
    </row>
    <row r="147" spans="2:18" ht="24.95" customHeight="1">
      <c r="B147" s="72" t="s">
        <v>198</v>
      </c>
      <c r="C147" s="24">
        <f>+'【法人】1回目＞計算用シート'!D147</f>
        <v>0</v>
      </c>
      <c r="D147" s="24">
        <f>D129</f>
        <v>0</v>
      </c>
    </row>
    <row r="148" spans="2:18" ht="24.95" customHeight="1">
      <c r="B148" s="72" t="s">
        <v>199</v>
      </c>
      <c r="C148" s="24">
        <f>+'【法人】1回目＞計算用シート'!D148</f>
        <v>0</v>
      </c>
      <c r="D148" s="24">
        <f>D139+D142+D145</f>
        <v>0</v>
      </c>
    </row>
    <row r="149" spans="2:18" ht="24.95" customHeight="1">
      <c r="B149" s="72" t="s">
        <v>200</v>
      </c>
      <c r="C149" s="213">
        <f>+'【法人】1回目＞計算用シート'!D149</f>
        <v>0</v>
      </c>
      <c r="D149" s="32"/>
    </row>
    <row r="150" spans="2:18" ht="24.95" customHeight="1">
      <c r="B150" s="72" t="s">
        <v>201</v>
      </c>
      <c r="C150" s="24">
        <f>+'【法人】1回目＞計算用シート'!D150</f>
        <v>0</v>
      </c>
      <c r="D150" s="24">
        <f>IFERROR(D148/D149,)</f>
        <v>0</v>
      </c>
    </row>
    <row r="151" spans="2:18" ht="24.95" customHeight="1">
      <c r="B151" s="108" t="str">
        <f>+IF(OR(SUM(D135:D145)=0),"※今回報告において、「①売上高」∼「⑪減価償却額」の全ての項目が0になることは基本的にはございません。各項目が正しく入力されているか、ご確認をお願いします。","")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51" s="69"/>
      <c r="D151" s="69"/>
    </row>
    <row r="152" spans="2:18" ht="24.95" customHeight="1">
      <c r="B152" s="108" t="str">
        <f>IF(D149&lt;0.1,"※今回報告において、「⑬従業員数」が0になることは基本的にはございません。各項目が0.1以上の数字で正しく入力されているか、ご確認をお願いします。","")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52" s="69"/>
      <c r="D152" s="69"/>
    </row>
    <row r="153" spans="2:18" ht="24.95" customHeight="1">
      <c r="B153" s="108"/>
      <c r="C153" s="69"/>
      <c r="D153" s="69"/>
    </row>
    <row r="154" spans="2:18" ht="24.95" customHeight="1">
      <c r="B154" s="72" t="s">
        <v>202</v>
      </c>
      <c r="C154" s="85"/>
      <c r="D154" s="27">
        <f>IFERROR(IF(C148&lt;0,(D148-C148)/C148*-1,IF(C148&gt;0,(D148-C148)/C148,IF(AND(C148=0,D148&gt;0),1,0))),0)</f>
        <v>0</v>
      </c>
    </row>
    <row r="155" spans="2:18" ht="24.95" customHeight="1">
      <c r="B155" s="72" t="s">
        <v>203</v>
      </c>
      <c r="C155" s="85"/>
      <c r="D155" s="27">
        <f>IFERROR(IF(C150&lt;0,(D150-C150)/C150*-1,IF(C150&gt;0,(D150-C150)/C150,IF(AND(C150=0,D150&gt;0),1,0))),0)</f>
        <v>0</v>
      </c>
    </row>
    <row r="157" spans="2:18" ht="24.95" customHeight="1">
      <c r="B157" s="41" t="s">
        <v>46</v>
      </c>
      <c r="C157" s="67"/>
      <c r="D157" s="67"/>
      <c r="E157" s="67"/>
      <c r="F157" s="67"/>
      <c r="G157" s="67"/>
      <c r="H157" s="67"/>
      <c r="I157" s="67"/>
    </row>
    <row r="158" spans="2:18" ht="24.95" customHeight="1">
      <c r="B158" s="35" t="s">
        <v>204</v>
      </c>
    </row>
    <row r="159" spans="2:18" ht="24.95" customHeight="1">
      <c r="K159" s="35" t="s">
        <v>205</v>
      </c>
    </row>
    <row r="160" spans="2:18" ht="24.95" customHeight="1">
      <c r="B160" s="36" t="s">
        <v>206</v>
      </c>
      <c r="O160" s="225" t="s">
        <v>79</v>
      </c>
      <c r="P160" s="225" t="s">
        <v>82</v>
      </c>
      <c r="Q160" s="225" t="s">
        <v>207</v>
      </c>
      <c r="R160" s="225" t="s">
        <v>208</v>
      </c>
    </row>
    <row r="161" spans="1:19" ht="24.95" customHeight="1">
      <c r="B161" s="80" t="s">
        <v>94</v>
      </c>
      <c r="C161" s="231" t="s">
        <v>242</v>
      </c>
      <c r="D161" s="231" t="s">
        <v>211</v>
      </c>
      <c r="K161" s="35" t="s">
        <v>212</v>
      </c>
      <c r="O161" s="225" t="s">
        <v>213</v>
      </c>
      <c r="P161" s="225" t="s">
        <v>213</v>
      </c>
      <c r="Q161" s="225" t="str">
        <f>+IF(COUNTBLANK(C163:D164)&gt;0,"未入力あり","入力完了")</f>
        <v>未入力あり</v>
      </c>
      <c r="R161" s="225" t="str">
        <f>+IF(COUNTBLANK(C163:D164)&gt;0,"未入力あり","入力完了")</f>
        <v>未入力あり</v>
      </c>
      <c r="S161" s="198"/>
    </row>
    <row r="162" spans="1:19" ht="24.95" customHeight="1">
      <c r="B162" s="80" t="s">
        <v>214</v>
      </c>
      <c r="C162" s="216" t="str">
        <f>+'【法人】1回目＞計算用シート'!E162</f>
        <v>　年　3月時点</v>
      </c>
      <c r="D162" s="220" t="s">
        <v>216</v>
      </c>
      <c r="K162" s="35" t="s">
        <v>80</v>
      </c>
      <c r="O162" s="225" t="str">
        <f>+IF(COUNTBLANK(C163:D164)&gt;0,"未入力あり","入力完了")</f>
        <v>未入力あり</v>
      </c>
      <c r="P162" s="225"/>
      <c r="Q162" s="225"/>
      <c r="R162" s="225"/>
      <c r="S162" s="198"/>
    </row>
    <row r="163" spans="1:19" ht="24.95" customHeight="1">
      <c r="B163" s="80" t="s">
        <v>217</v>
      </c>
      <c r="C163" s="33">
        <f>+'【法人】1回目＞計算用シート'!E163</f>
        <v>0</v>
      </c>
      <c r="D163" s="93"/>
      <c r="K163" s="35" t="s">
        <v>218</v>
      </c>
      <c r="O163" s="225" t="s">
        <v>213</v>
      </c>
      <c r="P163" s="225" t="s">
        <v>213</v>
      </c>
      <c r="Q163" s="225" t="str">
        <f>+IF(COUNTBLANK(C170:D171)&gt;0,"未入力あり","入力完了")</f>
        <v>未入力あり</v>
      </c>
      <c r="R163" s="225" t="str">
        <f>+IF(COUNTBLANK(C176:D177)&gt;0,"未入力あり","入力完了")</f>
        <v>未入力あり</v>
      </c>
      <c r="S163" s="198"/>
    </row>
    <row r="164" spans="1:19" ht="24.95" customHeight="1" thickBot="1">
      <c r="B164" s="80" t="s">
        <v>219</v>
      </c>
      <c r="C164" s="33">
        <f>+'【法人】1回目＞計算用シート'!E164</f>
        <v>0</v>
      </c>
      <c r="D164" s="218"/>
    </row>
    <row r="165" spans="1:19" ht="24.95" customHeight="1" thickTop="1" thickBot="1">
      <c r="D165" s="217" t="s">
        <v>220</v>
      </c>
      <c r="E165" s="221" t="str">
        <f>IF(OR($C$10=$K$17,$C$10=$K$18),IF(D164-D163&gt;=30,"〇","×"),IF(D164-D163&gt;=50,"〇","×"))</f>
        <v>×</v>
      </c>
    </row>
    <row r="166" spans="1:19" ht="24.95" customHeight="1" thickTop="1">
      <c r="K166" s="225"/>
    </row>
    <row r="167" spans="1:19" ht="24.95" customHeight="1">
      <c r="A167" s="225"/>
      <c r="B167" s="226" t="s">
        <v>243</v>
      </c>
      <c r="C167" s="225"/>
      <c r="D167" s="225"/>
      <c r="E167" s="225"/>
      <c r="F167" s="225"/>
      <c r="I167" s="225"/>
      <c r="J167" s="225"/>
      <c r="M167" s="225"/>
    </row>
    <row r="168" spans="1:19" ht="24.95" customHeight="1">
      <c r="B168" s="80" t="s">
        <v>94</v>
      </c>
      <c r="C168" s="231" t="s">
        <v>242</v>
      </c>
      <c r="D168" s="231" t="s">
        <v>231</v>
      </c>
    </row>
    <row r="169" spans="1:19" ht="24.75" customHeight="1">
      <c r="B169" s="206" t="s">
        <v>232</v>
      </c>
      <c r="C169" s="214" t="str">
        <f>+'【法人】1回目＞計算用シート'!E175</f>
        <v>　年　3月時点</v>
      </c>
      <c r="D169" s="219" t="s">
        <v>234</v>
      </c>
    </row>
    <row r="170" spans="1:19" ht="24.95" customHeight="1">
      <c r="B170" s="206" t="s">
        <v>217</v>
      </c>
      <c r="C170" s="33">
        <f>+'【法人】1回目＞計算用シート'!E176</f>
        <v>0</v>
      </c>
      <c r="D170" s="93"/>
    </row>
    <row r="171" spans="1:19" ht="24.95" customHeight="1">
      <c r="B171" s="80" t="s">
        <v>219</v>
      </c>
      <c r="C171" s="33">
        <f>+'【法人】1回目＞計算用シート'!E177</f>
        <v>0</v>
      </c>
      <c r="D171" s="93"/>
    </row>
    <row r="172" spans="1:19" ht="24.95" customHeight="1">
      <c r="C172" s="91"/>
      <c r="D172" s="91"/>
      <c r="E172" s="91"/>
      <c r="F172" s="1"/>
    </row>
    <row r="173" spans="1:19" ht="24.95" customHeight="1">
      <c r="B173" s="36" t="s">
        <v>244</v>
      </c>
    </row>
    <row r="174" spans="1:19" ht="24.95" customHeight="1">
      <c r="B174" s="80" t="s">
        <v>94</v>
      </c>
      <c r="C174" s="231" t="s">
        <v>242</v>
      </c>
      <c r="D174" s="231" t="s">
        <v>211</v>
      </c>
    </row>
    <row r="175" spans="1:19" ht="24.95" customHeight="1">
      <c r="B175" s="80" t="s">
        <v>232</v>
      </c>
      <c r="C175" s="214">
        <f>+'【法人】1回目＞計算用シート'!E191</f>
        <v>0</v>
      </c>
      <c r="D175" s="219" t="s">
        <v>234</v>
      </c>
    </row>
    <row r="176" spans="1:19" ht="24.95" customHeight="1">
      <c r="B176" s="206" t="s">
        <v>217</v>
      </c>
      <c r="C176" s="33">
        <f>+'【法人】1回目＞計算用シート'!E192</f>
        <v>0</v>
      </c>
      <c r="D176" s="93"/>
    </row>
    <row r="177" spans="2:6" ht="24.95" customHeight="1">
      <c r="B177" s="206" t="s">
        <v>219</v>
      </c>
      <c r="C177" s="215">
        <f>+'【法人】1回目＞計算用シート'!E193</f>
        <v>0</v>
      </c>
      <c r="D177" s="93"/>
    </row>
    <row r="178" spans="2:6" ht="24.95" customHeight="1">
      <c r="B178" s="90"/>
      <c r="C178" s="88"/>
      <c r="E178" s="92"/>
      <c r="F178"/>
    </row>
    <row r="179" spans="2:6" ht="24" customHeight="1">
      <c r="B179" s="35" t="s">
        <v>240</v>
      </c>
    </row>
  </sheetData>
  <sheetProtection algorithmName="SHA-512" hashValue="o9iXreph4XZxtQOsm3idfslLNqL0KlBsOa5BNejwxBS+riT+OCZJEc+N2HKAenEKeNPneT6nhk7TAjZTJuRFHQ==" saltValue="gQh6UrB4WZT4CZPWfs5EbQ==" spinCount="100000" sheet="1" selectLockedCells="1"/>
  <mergeCells count="38">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E57:H57"/>
    <mergeCell ref="E50:F50"/>
    <mergeCell ref="G50:H50"/>
    <mergeCell ref="E51:F51"/>
    <mergeCell ref="G51:H51"/>
    <mergeCell ref="E52:F52"/>
    <mergeCell ref="G52:H52"/>
    <mergeCell ref="E53:F53"/>
    <mergeCell ref="G53:H53"/>
    <mergeCell ref="E54:F54"/>
    <mergeCell ref="G54:H54"/>
    <mergeCell ref="E56:H56"/>
  </mergeCells>
  <phoneticPr fontId="2"/>
  <conditionalFormatting sqref="B160:H165">
    <cfRule type="expression" dxfId="90" priority="7">
      <formula>$C$16=$L$27</formula>
    </cfRule>
  </conditionalFormatting>
  <conditionalFormatting sqref="B160:H178">
    <cfRule type="expression" dxfId="89" priority="8">
      <formula>$C$16=$L$28</formula>
    </cfRule>
  </conditionalFormatting>
  <conditionalFormatting sqref="B167:H171">
    <cfRule type="expression" dxfId="88" priority="13">
      <formula>$C$10=$K$20</formula>
    </cfRule>
  </conditionalFormatting>
  <conditionalFormatting sqref="B167:H178">
    <cfRule type="expression" dxfId="87" priority="4">
      <formula>$C$16=$L$23</formula>
    </cfRule>
    <cfRule type="expression" dxfId="86" priority="5">
      <formula>$C$16=$L$25</formula>
    </cfRule>
    <cfRule type="expression" dxfId="85" priority="6">
      <formula>$C$16=$L$26</formula>
    </cfRule>
  </conditionalFormatting>
  <conditionalFormatting sqref="B173:H178">
    <cfRule type="expression" dxfId="84" priority="12">
      <formula>$C$10=$K$19</formula>
    </cfRule>
  </conditionalFormatting>
  <conditionalFormatting sqref="C135:C136 C138 C140:C147">
    <cfRule type="containsBlanks" dxfId="83" priority="22">
      <formula>LEN(TRIM(C135))=0</formula>
    </cfRule>
  </conditionalFormatting>
  <conditionalFormatting sqref="C10:D11">
    <cfRule type="containsBlanks" dxfId="82" priority="31">
      <formula>LEN(TRIM(C10))=0</formula>
    </cfRule>
  </conditionalFormatting>
  <conditionalFormatting sqref="C44:D45">
    <cfRule type="containsBlanks" dxfId="81" priority="26">
      <formula>LEN(TRIM(C44))=0</formula>
    </cfRule>
  </conditionalFormatting>
  <conditionalFormatting sqref="C47:D47">
    <cfRule type="containsBlanks" dxfId="80" priority="25">
      <formula>LEN(TRIM(C47))=0</formula>
    </cfRule>
  </conditionalFormatting>
  <conditionalFormatting sqref="C49:D50 C52:D53">
    <cfRule type="containsBlanks" dxfId="79" priority="24">
      <formula>LEN(TRIM(C49))=0</formula>
    </cfRule>
  </conditionalFormatting>
  <conditionalFormatting sqref="C57:D57">
    <cfRule type="containsBlanks" dxfId="78" priority="23">
      <formula>LEN(TRIM(C57))=0</formula>
    </cfRule>
  </conditionalFormatting>
  <conditionalFormatting sqref="C97:D102">
    <cfRule type="containsBlanks" dxfId="77" priority="29">
      <formula>LEN(TRIM(C97))=0</formula>
    </cfRule>
  </conditionalFormatting>
  <conditionalFormatting sqref="C110:D111 C113:D115 C117:D117 C119:D119">
    <cfRule type="containsBlanks" dxfId="76" priority="28">
      <formula>LEN(TRIM(C110))=0</formula>
    </cfRule>
  </conditionalFormatting>
  <conditionalFormatting sqref="C124:D127 C129:D129">
    <cfRule type="containsBlanks" dxfId="75" priority="27">
      <formula>LEN(TRIM(C124))=0</formula>
    </cfRule>
  </conditionalFormatting>
  <conditionalFormatting sqref="C149:D149">
    <cfRule type="containsBlanks" dxfId="74" priority="21">
      <formula>LEN(TRIM(C149))=0</formula>
    </cfRule>
  </conditionalFormatting>
  <conditionalFormatting sqref="C170:D171 C176:D177 C163:D164 C12:C16">
    <cfRule type="containsBlanks" dxfId="73" priority="20">
      <formula>LEN(TRIM(C12))=0</formula>
    </cfRule>
  </conditionalFormatting>
  <conditionalFormatting sqref="C18:H22 B27:H35 C69 C71:C72 C74:C75">
    <cfRule type="containsBlanks" dxfId="72" priority="32">
      <formula>LEN(TRIM(B18))=0</formula>
    </cfRule>
  </conditionalFormatting>
  <conditionalFormatting sqref="D143:D144">
    <cfRule type="containsBlanks" dxfId="71" priority="30">
      <formula>LEN(TRIM(D143))=0</formula>
    </cfRule>
  </conditionalFormatting>
  <conditionalFormatting sqref="G1:I1">
    <cfRule type="expression" dxfId="70" priority="15">
      <formula>LEN($G$1)&gt;1</formula>
    </cfRule>
  </conditionalFormatting>
  <conditionalFormatting sqref="I2:I5">
    <cfRule type="expression" dxfId="69" priority="3">
      <formula>$I2="未入力あり"</formula>
    </cfRule>
  </conditionalFormatting>
  <dataValidations count="6">
    <dataValidation type="decimal" allowBlank="1" error="0.1名以上の数字を半角で入力してください" prompt="0.1名以上を入力してください" sqref="C149" xr:uid="{1DC240A0-40E9-41E9-AF02-DFAA16D258B2}">
      <formula1>0</formula1>
      <formula2>1E+99</formula2>
    </dataValidation>
    <dataValidation type="decimal" allowBlank="1" showInputMessage="1" showErrorMessage="1" error="半角数字で入力してください。" sqref="C44:D45 C47:D47 C49:D50 C52:D53 C57:D57 C69 C163:D164 C74:C75 C97:D102 C110:D119 C124:D130 C135:D147 C176:D177 C170:D171 C71:C72" xr:uid="{D7E07679-54C7-4BDC-838B-FCF6B2ED7F35}">
      <formula1>-1E+99</formula1>
      <formula2>1E+99</formula2>
    </dataValidation>
    <dataValidation type="date" allowBlank="1" showInputMessage="1" showErrorMessage="1" error="「yyyy/m/d」の形式で入力してください。" sqref="C14:C15" xr:uid="{63023118-3914-48A8-B6F4-D3FDCF2AC3DB}">
      <formula1>1</formula1>
      <formula2>73051</formula2>
    </dataValidation>
    <dataValidation imeMode="disabled" allowBlank="1" showInputMessage="1" showErrorMessage="1" sqref="C12" xr:uid="{892C3EAF-18E1-4805-A29F-005866702C6F}"/>
    <dataValidation type="list" allowBlank="1" showInputMessage="1" showErrorMessage="1" sqref="C16" xr:uid="{4E7F604B-D5EA-4949-B380-30762D665DE5}">
      <formula1>INDIRECT(  IF($C$10=$K$17,"_6次",  IF($C$10=$K$18,"_7次",  IF(OR($C$10=$K$19,$C$10=$K$20),"_8_9次","")  )))</formula1>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49" xr:uid="{3CB3492A-602B-4CD2-99C1-12E4DE8FE4D3}">
      <formula1>0.1</formula1>
      <formula2>1E+99</formula2>
    </dataValidation>
  </dataValidations>
  <pageMargins left="0.7" right="0.7" top="0.75" bottom="0.75" header="0.3" footer="0.3"/>
  <pageSetup paperSize="9" scale="35" orientation="portrait" r:id="rId1"/>
  <rowBreaks count="3" manualBreakCount="3">
    <brk id="23" max="8" man="1"/>
    <brk id="93" max="8" man="1"/>
    <brk id="156" max="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8B576DC-6EDE-41EF-86B4-1F97E6952E96}">
          <x14:formula1>
            <xm:f>データ用!$B$11:$B$14</xm:f>
          </x14:formula1>
          <xm:sqref>C10:D10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853A1-1847-4993-B4D6-BB46451660BD}">
  <sheetPr>
    <tabColor rgb="FFFF0000"/>
  </sheetPr>
  <dimension ref="A1:S179"/>
  <sheetViews>
    <sheetView showGridLines="0" view="pageBreakPreview" zoomScaleNormal="85" zoomScaleSheetLayoutView="100" workbookViewId="0">
      <pane ySplit="6" topLeftCell="A7" activePane="bottomLeft" state="frozen"/>
      <selection activeCell="D90" sqref="D90"/>
      <selection pane="bottomLeft" activeCell="C14" sqref="C14"/>
    </sheetView>
  </sheetViews>
  <sheetFormatPr defaultRowHeight="24.95" customHeight="1"/>
  <cols>
    <col min="1" max="1" width="3" style="35" customWidth="1"/>
    <col min="2" max="4" width="30.625" style="35" customWidth="1"/>
    <col min="5" max="5" width="8.625" style="35" customWidth="1"/>
    <col min="6" max="6" width="22.625" style="35" customWidth="1"/>
    <col min="7" max="7" width="8.625" style="35" customWidth="1"/>
    <col min="8" max="8" width="22.625" style="35" customWidth="1"/>
    <col min="9" max="9" width="14.125" style="35" customWidth="1"/>
    <col min="10" max="10" width="9" style="35"/>
    <col min="11" max="11" width="8" style="35" hidden="1" customWidth="1"/>
    <col min="12" max="18" width="9" style="35" hidden="1" customWidth="1"/>
    <col min="19" max="19" width="0" style="35" hidden="1" customWidth="1"/>
    <col min="20" max="16384" width="9" style="35"/>
  </cols>
  <sheetData>
    <row r="1" spans="1:13" ht="24.95" customHeight="1">
      <c r="A1" s="34" t="str">
        <f>+'【法人】1回目＞計算用シート'!A1</f>
        <v>【経営革新 | 法人用】(6次・7次・8次・9次公募)  事業化状況報告用 計算シート　　v2.0</v>
      </c>
      <c r="G1" s="192" t="str">
        <f>+IF(COUNTIF(I2:I5,"未入力あり")&gt;0,"※未入力の項目があります","")</f>
        <v>※未入力の項目があります</v>
      </c>
      <c r="H1" s="193"/>
      <c r="I1" s="193"/>
      <c r="L1" s="197"/>
    </row>
    <row r="2" spans="1:13" ht="24.95" customHeight="1">
      <c r="B2" s="36" t="s">
        <v>39</v>
      </c>
      <c r="G2" s="190" t="s">
        <v>40</v>
      </c>
      <c r="H2" s="191"/>
      <c r="I2" s="222" t="str">
        <f>+I7</f>
        <v>未入力あり</v>
      </c>
    </row>
    <row r="3" spans="1:13" ht="24.95" customHeight="1">
      <c r="B3" s="35" t="s">
        <v>41</v>
      </c>
      <c r="G3" s="190" t="s">
        <v>42</v>
      </c>
      <c r="H3" s="191"/>
      <c r="I3" s="222" t="str">
        <f>+I24</f>
        <v>未入力あり</v>
      </c>
    </row>
    <row r="4" spans="1:13" ht="24.95" customHeight="1">
      <c r="B4" s="37" t="s">
        <v>43</v>
      </c>
      <c r="G4" s="190" t="s">
        <v>44</v>
      </c>
      <c r="H4" s="191"/>
      <c r="I4" s="222" t="str">
        <f>+I94</f>
        <v>未入力あり</v>
      </c>
    </row>
    <row r="5" spans="1:13" ht="24.95" customHeight="1">
      <c r="B5" s="38" t="s">
        <v>45</v>
      </c>
      <c r="D5" s="223"/>
      <c r="E5" s="37"/>
      <c r="F5" s="39"/>
      <c r="G5" s="190" t="s">
        <v>46</v>
      </c>
      <c r="H5" s="191"/>
      <c r="I5" s="222" t="str" cm="1">
        <f t="array" ref="I5">+IFERROR(IF(C16="該当なし","ー",_xlfn.IFS(OR(C16=L21,C16=L26),O162,AND(C10=K19,C16=L25),Q161,AND(C10=K19,C16=L27),Q163,AND(C10=K20,C16=L25),R161,AND(C10=K20,C16=L27),R163)),"ー")</f>
        <v>ー</v>
      </c>
    </row>
    <row r="6" spans="1:13" ht="24.95" customHeight="1">
      <c r="B6" s="40" t="s">
        <v>47</v>
      </c>
    </row>
    <row r="7" spans="1:13" ht="24.95" customHeight="1">
      <c r="B7" s="41" t="s">
        <v>40</v>
      </c>
      <c r="C7" s="42"/>
      <c r="D7" s="42"/>
      <c r="E7" s="42"/>
      <c r="F7" s="42"/>
      <c r="G7" s="42"/>
      <c r="H7" s="224"/>
      <c r="I7" s="196" t="str">
        <f>+IF(COUNTBLANK(C10:C16)+COUNTBLANK(C18:C19)&gt;0,"未入力あり","入力完了")</f>
        <v>未入力あり</v>
      </c>
      <c r="K7" s="92"/>
    </row>
    <row r="8" spans="1:13" ht="24.95" customHeight="1">
      <c r="B8" s="36" t="s">
        <v>48</v>
      </c>
    </row>
    <row r="9" spans="1:13" ht="24.75" customHeight="1">
      <c r="B9" t="s">
        <v>49</v>
      </c>
      <c r="C9"/>
      <c r="D9"/>
      <c r="E9"/>
      <c r="F9"/>
      <c r="G9"/>
      <c r="H9"/>
      <c r="K9" s="35" t="s">
        <v>50</v>
      </c>
    </row>
    <row r="10" spans="1:13" ht="24.95" customHeight="1">
      <c r="B10" s="43" t="s">
        <v>51</v>
      </c>
      <c r="C10" s="306">
        <f>+'【法人】1回目＞計算用シート'!C10</f>
        <v>0</v>
      </c>
      <c r="D10" s="307"/>
      <c r="E10" s="44" t="s">
        <v>52</v>
      </c>
      <c r="F10" s="44"/>
      <c r="G10" s="37"/>
      <c r="K10" s="35" t="s">
        <v>53</v>
      </c>
    </row>
    <row r="11" spans="1:13" ht="24.95" customHeight="1">
      <c r="B11" s="43" t="s">
        <v>54</v>
      </c>
      <c r="C11" s="306">
        <f>+'【法人】1回目＞計算用シート'!C11</f>
        <v>0</v>
      </c>
      <c r="D11" s="308"/>
      <c r="E11" s="35" t="s">
        <v>55</v>
      </c>
      <c r="K11" s="35" t="s">
        <v>56</v>
      </c>
    </row>
    <row r="12" spans="1:13" ht="24.95" customHeight="1">
      <c r="B12" s="43" t="s">
        <v>57</v>
      </c>
      <c r="C12" s="30">
        <f>+'【法人】1回目＞計算用シート'!C12</f>
        <v>0</v>
      </c>
      <c r="D12" t="s">
        <v>58</v>
      </c>
      <c r="K12" s="35" t="s">
        <v>59</v>
      </c>
    </row>
    <row r="13" spans="1:13" ht="24.75" customHeight="1">
      <c r="B13" s="43" t="s">
        <v>60</v>
      </c>
      <c r="C13" s="87">
        <f>+'【法人】1回目＞計算用シート'!C13</f>
        <v>0</v>
      </c>
      <c r="D13" s="87" t="str">
        <f>+'【法人】1回目＞計算用シート'!D13</f>
        <v/>
      </c>
      <c r="E13" s="35" t="s">
        <v>61</v>
      </c>
      <c r="F13"/>
      <c r="K13" s="35" t="s">
        <v>62</v>
      </c>
    </row>
    <row r="14" spans="1:13" ht="24.95" customHeight="1">
      <c r="B14" s="43" t="s">
        <v>63</v>
      </c>
      <c r="C14" s="6"/>
      <c r="D14" s="45" t="s">
        <v>64</v>
      </c>
      <c r="E14"/>
      <c r="F14"/>
      <c r="G14"/>
      <c r="H14"/>
      <c r="K14" s="35" t="s">
        <v>65</v>
      </c>
    </row>
    <row r="15" spans="1:13" ht="24.95" customHeight="1">
      <c r="B15" s="43" t="s">
        <v>66</v>
      </c>
      <c r="C15" s="200"/>
      <c r="D15" s="45" t="s">
        <v>67</v>
      </c>
      <c r="E15"/>
      <c r="F15"/>
      <c r="G15"/>
      <c r="H15"/>
      <c r="K15" s="35" t="s">
        <v>68</v>
      </c>
    </row>
    <row r="16" spans="1:13" ht="24.95" customHeight="1">
      <c r="B16" s="43" t="s">
        <v>69</v>
      </c>
      <c r="C16" s="212">
        <f>+'【法人】1回目＞計算用シート'!C16</f>
        <v>0</v>
      </c>
      <c r="D16" t="s">
        <v>70</v>
      </c>
      <c r="E16"/>
      <c r="F16"/>
      <c r="G16"/>
      <c r="H16"/>
      <c r="I16"/>
      <c r="J16"/>
      <c r="K16" s="35" t="s">
        <v>71</v>
      </c>
      <c r="L16"/>
      <c r="M16"/>
    </row>
    <row r="17" spans="2:13" ht="24.75" customHeight="1">
      <c r="B17" s="46" t="s">
        <v>72</v>
      </c>
      <c r="C17"/>
      <c r="D17"/>
      <c r="E17"/>
      <c r="F17"/>
      <c r="G17"/>
      <c r="H17"/>
      <c r="I17"/>
      <c r="J17"/>
      <c r="K17" t="s">
        <v>73</v>
      </c>
      <c r="L17"/>
      <c r="M17"/>
    </row>
    <row r="18" spans="2:13" ht="24.75" customHeight="1">
      <c r="B18" s="43" t="s">
        <v>74</v>
      </c>
      <c r="C18" s="309">
        <f>+'【法人】1回目＞計算用シート'!C18</f>
        <v>0</v>
      </c>
      <c r="D18" s="309"/>
      <c r="E18" s="309"/>
      <c r="F18" s="309"/>
      <c r="G18" s="309"/>
      <c r="H18" s="309"/>
      <c r="I18"/>
      <c r="J18"/>
      <c r="K18" t="s">
        <v>75</v>
      </c>
      <c r="L18"/>
      <c r="M18"/>
    </row>
    <row r="19" spans="2:13" ht="24.75" customHeight="1">
      <c r="B19" s="303" t="s">
        <v>76</v>
      </c>
      <c r="C19" s="310">
        <f>+'【法人】1回目＞計算用シート'!C19</f>
        <v>0</v>
      </c>
      <c r="D19" s="310"/>
      <c r="E19" s="310"/>
      <c r="F19" s="310"/>
      <c r="G19" s="310"/>
      <c r="H19" s="310"/>
      <c r="I19"/>
      <c r="J19"/>
      <c r="K19" t="s">
        <v>77</v>
      </c>
      <c r="L19"/>
      <c r="M19"/>
    </row>
    <row r="20" spans="2:13" ht="24.75" customHeight="1">
      <c r="B20" s="304"/>
      <c r="C20" s="310"/>
      <c r="D20" s="310"/>
      <c r="E20" s="310"/>
      <c r="F20" s="310"/>
      <c r="G20" s="310"/>
      <c r="H20" s="310"/>
      <c r="I20"/>
      <c r="J20"/>
      <c r="K20" t="s">
        <v>78</v>
      </c>
      <c r="L20"/>
      <c r="M20"/>
    </row>
    <row r="21" spans="2:13" ht="24.75" customHeight="1">
      <c r="B21" s="304"/>
      <c r="C21" s="310"/>
      <c r="D21" s="310"/>
      <c r="E21" s="310"/>
      <c r="F21" s="310"/>
      <c r="G21" s="310"/>
      <c r="H21" s="310"/>
      <c r="I21"/>
      <c r="J21"/>
      <c r="K21" t="s">
        <v>79</v>
      </c>
      <c r="L21" t="s">
        <v>80</v>
      </c>
      <c r="M21"/>
    </row>
    <row r="22" spans="2:13" ht="24.75" customHeight="1">
      <c r="B22" s="304"/>
      <c r="C22" s="310"/>
      <c r="D22" s="310"/>
      <c r="E22" s="310"/>
      <c r="F22" s="310"/>
      <c r="G22" s="310"/>
      <c r="H22" s="310"/>
      <c r="I22"/>
      <c r="J22"/>
      <c r="L22" s="35" t="s">
        <v>81</v>
      </c>
    </row>
    <row r="23" spans="2:13" ht="24.75" customHeight="1">
      <c r="C23"/>
      <c r="D23"/>
      <c r="E23"/>
      <c r="F23"/>
      <c r="G23"/>
      <c r="H23" s="194"/>
      <c r="I23"/>
      <c r="J23"/>
      <c r="K23" t="s">
        <v>82</v>
      </c>
      <c r="L23" t="s">
        <v>80</v>
      </c>
      <c r="M23"/>
    </row>
    <row r="24" spans="2:13" ht="24.95" customHeight="1">
      <c r="B24" s="41" t="s">
        <v>83</v>
      </c>
      <c r="C24" s="42"/>
      <c r="D24" s="42"/>
      <c r="E24" s="42"/>
      <c r="F24" s="42"/>
      <c r="G24" s="42"/>
      <c r="H24" s="224"/>
      <c r="I24" s="195" t="str">
        <f>+IF(COUNTBLANK(B27)+COUNTBLANK(C44:D54)+COUNTBLANK(C57:D57)+COUNTBLANK(C69)+COUNTBLANK(C71:C72)+COUNTBLANK(C74:C75)&gt;0,"未入力あり","入力完了")</f>
        <v>未入力あり</v>
      </c>
      <c r="J24"/>
      <c r="L24" t="s">
        <v>81</v>
      </c>
      <c r="M24"/>
    </row>
    <row r="25" spans="2:13" ht="24.75" customHeight="1">
      <c r="B25" s="36" t="s">
        <v>84</v>
      </c>
      <c r="C25"/>
      <c r="D25"/>
      <c r="E25"/>
      <c r="F25"/>
      <c r="G25"/>
      <c r="H25"/>
      <c r="I25"/>
      <c r="J25"/>
      <c r="K25" t="s">
        <v>85</v>
      </c>
      <c r="L25" t="s">
        <v>86</v>
      </c>
      <c r="M25"/>
    </row>
    <row r="26" spans="2:13" ht="24.75" customHeight="1">
      <c r="B26" s="35" t="s">
        <v>87</v>
      </c>
      <c r="C26"/>
      <c r="D26"/>
      <c r="E26"/>
      <c r="F26"/>
      <c r="G26"/>
      <c r="H26"/>
      <c r="I26"/>
      <c r="J26"/>
      <c r="K26"/>
      <c r="L26" t="s">
        <v>88</v>
      </c>
      <c r="M26"/>
    </row>
    <row r="27" spans="2:13" ht="24.75" customHeight="1">
      <c r="B27" s="290"/>
      <c r="C27" s="291"/>
      <c r="D27" s="291"/>
      <c r="E27" s="291"/>
      <c r="F27" s="291"/>
      <c r="G27" s="291"/>
      <c r="H27" s="292"/>
      <c r="I27"/>
      <c r="J27"/>
      <c r="K27"/>
      <c r="L27" t="s">
        <v>89</v>
      </c>
      <c r="M27"/>
    </row>
    <row r="28" spans="2:13" ht="24.75" customHeight="1">
      <c r="B28" s="293"/>
      <c r="C28" s="294"/>
      <c r="D28" s="294"/>
      <c r="E28" s="294"/>
      <c r="F28" s="294"/>
      <c r="G28" s="294"/>
      <c r="H28" s="295"/>
      <c r="I28"/>
      <c r="J28"/>
      <c r="K28"/>
      <c r="L28" t="s">
        <v>81</v>
      </c>
      <c r="M28"/>
    </row>
    <row r="29" spans="2:13" ht="24.75" customHeight="1">
      <c r="B29" s="293"/>
      <c r="C29" s="294"/>
      <c r="D29" s="294"/>
      <c r="E29" s="294"/>
      <c r="F29" s="294"/>
      <c r="G29" s="294"/>
      <c r="H29" s="295"/>
      <c r="I29"/>
      <c r="J29"/>
      <c r="K29"/>
      <c r="L29"/>
      <c r="M29"/>
    </row>
    <row r="30" spans="2:13" ht="24.75" customHeight="1">
      <c r="B30" s="293"/>
      <c r="C30" s="294"/>
      <c r="D30" s="294"/>
      <c r="E30" s="294"/>
      <c r="F30" s="294"/>
      <c r="G30" s="294"/>
      <c r="H30" s="295"/>
      <c r="I30"/>
      <c r="J30"/>
      <c r="K30"/>
      <c r="L30"/>
      <c r="M30"/>
    </row>
    <row r="31" spans="2:13" ht="24.75" customHeight="1">
      <c r="B31" s="293"/>
      <c r="C31" s="294"/>
      <c r="D31" s="294"/>
      <c r="E31" s="294"/>
      <c r="F31" s="294"/>
      <c r="G31" s="294"/>
      <c r="H31" s="295"/>
      <c r="I31"/>
      <c r="J31"/>
      <c r="K31"/>
      <c r="L31"/>
      <c r="M31"/>
    </row>
    <row r="32" spans="2:13" ht="24.75" customHeight="1">
      <c r="B32" s="293"/>
      <c r="C32" s="294"/>
      <c r="D32" s="294"/>
      <c r="E32" s="294"/>
      <c r="F32" s="294"/>
      <c r="G32" s="294"/>
      <c r="H32" s="295"/>
      <c r="I32"/>
      <c r="J32"/>
      <c r="K32"/>
      <c r="L32"/>
      <c r="M32"/>
    </row>
    <row r="33" spans="2:13" ht="24.75" customHeight="1">
      <c r="B33" s="293"/>
      <c r="C33" s="294"/>
      <c r="D33" s="294"/>
      <c r="E33" s="294"/>
      <c r="F33" s="294"/>
      <c r="G33" s="294"/>
      <c r="H33" s="295"/>
      <c r="I33"/>
      <c r="J33"/>
      <c r="K33"/>
      <c r="L33"/>
      <c r="M33"/>
    </row>
    <row r="34" spans="2:13" ht="24.75" customHeight="1">
      <c r="B34" s="293"/>
      <c r="C34" s="294"/>
      <c r="D34" s="294"/>
      <c r="E34" s="294"/>
      <c r="F34" s="294"/>
      <c r="G34" s="294"/>
      <c r="H34" s="295"/>
      <c r="I34"/>
      <c r="J34"/>
      <c r="K34"/>
      <c r="L34"/>
      <c r="M34"/>
    </row>
    <row r="35" spans="2:13" ht="24.75" customHeight="1">
      <c r="B35" s="296"/>
      <c r="C35" s="297"/>
      <c r="D35" s="297"/>
      <c r="E35" s="297"/>
      <c r="F35" s="297"/>
      <c r="G35" s="297"/>
      <c r="H35" s="298"/>
      <c r="I35"/>
      <c r="J35"/>
      <c r="K35"/>
      <c r="L35"/>
      <c r="M35"/>
    </row>
    <row r="36" spans="2:13" ht="24.75" customHeight="1">
      <c r="B36" s="47"/>
      <c r="C36"/>
      <c r="D36"/>
      <c r="E36"/>
      <c r="F36"/>
      <c r="G36"/>
      <c r="H36"/>
      <c r="I36"/>
      <c r="J36"/>
      <c r="K36"/>
      <c r="L36"/>
      <c r="M36"/>
    </row>
    <row r="37" spans="2:13" ht="24.95" customHeight="1">
      <c r="B37" s="36" t="s">
        <v>90</v>
      </c>
      <c r="C37"/>
      <c r="D37"/>
      <c r="E37"/>
      <c r="F37"/>
      <c r="G37"/>
      <c r="H37"/>
      <c r="I37"/>
      <c r="J37"/>
      <c r="K37"/>
      <c r="L37"/>
      <c r="M37"/>
    </row>
    <row r="38" spans="2:13" ht="24.95" customHeight="1">
      <c r="B38" s="275" t="s">
        <v>91</v>
      </c>
      <c r="C38" s="275"/>
      <c r="D38" s="275"/>
      <c r="E38" s="275"/>
      <c r="F38" s="275"/>
      <c r="G38" s="275"/>
      <c r="H38" s="275"/>
      <c r="I38"/>
      <c r="J38"/>
      <c r="K38"/>
      <c r="L38"/>
      <c r="M38"/>
    </row>
    <row r="39" spans="2:13" ht="24.95" customHeight="1">
      <c r="B39" s="276" t="s">
        <v>92</v>
      </c>
      <c r="C39" s="275"/>
      <c r="D39" s="275"/>
      <c r="E39" s="275"/>
      <c r="F39" s="275"/>
      <c r="G39" s="275"/>
      <c r="H39" s="275"/>
    </row>
    <row r="40" spans="2:13" ht="24.95" customHeight="1">
      <c r="B40" s="277" t="s">
        <v>93</v>
      </c>
      <c r="C40" s="278"/>
      <c r="D40" s="278"/>
      <c r="E40" s="278"/>
      <c r="F40" s="278"/>
      <c r="G40" s="278"/>
      <c r="H40" s="278"/>
    </row>
    <row r="41" spans="2:13" ht="24.95" customHeight="1">
      <c r="B41" s="279" t="s">
        <v>94</v>
      </c>
      <c r="C41" s="281" t="s">
        <v>95</v>
      </c>
      <c r="D41" s="284" t="s">
        <v>96</v>
      </c>
      <c r="E41" s="284"/>
      <c r="F41" s="284"/>
      <c r="G41" s="284"/>
      <c r="H41" s="284"/>
    </row>
    <row r="42" spans="2:13" ht="24.95" customHeight="1">
      <c r="B42" s="279"/>
      <c r="C42" s="282"/>
      <c r="D42" s="285" t="s">
        <v>97</v>
      </c>
      <c r="E42" s="287" t="s">
        <v>98</v>
      </c>
      <c r="F42" s="288"/>
      <c r="G42" s="288"/>
      <c r="H42" s="289"/>
    </row>
    <row r="43" spans="2:13" ht="24.95" customHeight="1">
      <c r="B43" s="280"/>
      <c r="C43" s="283"/>
      <c r="D43" s="286"/>
      <c r="E43" s="204" t="s">
        <v>99</v>
      </c>
      <c r="F43" s="8"/>
      <c r="G43" s="204" t="s">
        <v>99</v>
      </c>
      <c r="H43" s="8"/>
    </row>
    <row r="44" spans="2:13" ht="24.95" customHeight="1">
      <c r="B44" s="48" t="s">
        <v>100</v>
      </c>
      <c r="C44" s="7"/>
      <c r="D44" s="7"/>
      <c r="E44" s="272"/>
      <c r="F44" s="259"/>
      <c r="G44" s="258"/>
      <c r="H44" s="259"/>
    </row>
    <row r="45" spans="2:13" ht="24.95" customHeight="1">
      <c r="B45" s="48" t="s">
        <v>101</v>
      </c>
      <c r="C45" s="7"/>
      <c r="D45" s="7"/>
      <c r="E45" s="272"/>
      <c r="F45" s="259"/>
      <c r="G45" s="258"/>
      <c r="H45" s="259"/>
    </row>
    <row r="46" spans="2:13" ht="24.95" customHeight="1">
      <c r="B46" s="48" t="s">
        <v>102</v>
      </c>
      <c r="C46" s="17">
        <f>C44-C45</f>
        <v>0</v>
      </c>
      <c r="D46" s="17">
        <f>D44-D45</f>
        <v>0</v>
      </c>
      <c r="E46" s="273">
        <f>E44-E45</f>
        <v>0</v>
      </c>
      <c r="F46" s="274"/>
      <c r="G46" s="260">
        <f>G44-G45</f>
        <v>0</v>
      </c>
      <c r="H46" s="274"/>
    </row>
    <row r="47" spans="2:13" ht="24.95" customHeight="1">
      <c r="B47" s="48" t="s">
        <v>103</v>
      </c>
      <c r="C47" s="7"/>
      <c r="D47" s="7"/>
      <c r="E47" s="272"/>
      <c r="F47" s="259"/>
      <c r="G47" s="258"/>
      <c r="H47" s="259"/>
    </row>
    <row r="48" spans="2:13" ht="24.95" customHeight="1">
      <c r="B48" s="48" t="s">
        <v>104</v>
      </c>
      <c r="C48" s="17">
        <f>C46-C47</f>
        <v>0</v>
      </c>
      <c r="D48" s="17">
        <f>D46-D47</f>
        <v>0</v>
      </c>
      <c r="E48" s="273">
        <f>E46-E47</f>
        <v>0</v>
      </c>
      <c r="F48" s="261"/>
      <c r="G48" s="260">
        <f>G46-G47</f>
        <v>0</v>
      </c>
      <c r="H48" s="274"/>
    </row>
    <row r="49" spans="2:8" ht="24.95" customHeight="1">
      <c r="B49" s="48" t="s">
        <v>105</v>
      </c>
      <c r="C49" s="7"/>
      <c r="D49" s="7"/>
      <c r="E49" s="272"/>
      <c r="F49" s="259"/>
      <c r="G49" s="258"/>
      <c r="H49" s="259"/>
    </row>
    <row r="50" spans="2:8" ht="24.95" customHeight="1">
      <c r="B50" s="48" t="s">
        <v>106</v>
      </c>
      <c r="C50" s="7"/>
      <c r="D50" s="7"/>
      <c r="E50" s="272"/>
      <c r="F50" s="259"/>
      <c r="G50" s="258"/>
      <c r="H50" s="259"/>
    </row>
    <row r="51" spans="2:8" ht="24.95" customHeight="1">
      <c r="B51" s="48" t="s">
        <v>107</v>
      </c>
      <c r="C51" s="17">
        <f>C48+C49-C50</f>
        <v>0</v>
      </c>
      <c r="D51" s="17">
        <f>D48+D49-D50</f>
        <v>0</v>
      </c>
      <c r="E51" s="273">
        <f>E48+E49-E50</f>
        <v>0</v>
      </c>
      <c r="F51" s="274"/>
      <c r="G51" s="260">
        <f>G48+G49-G50</f>
        <v>0</v>
      </c>
      <c r="H51" s="274"/>
    </row>
    <row r="52" spans="2:8" ht="24.95" customHeight="1">
      <c r="B52" s="49" t="s">
        <v>108</v>
      </c>
      <c r="C52" s="9"/>
      <c r="D52" s="9"/>
      <c r="E52" s="258"/>
      <c r="F52" s="259"/>
      <c r="G52" s="258"/>
      <c r="H52" s="259"/>
    </row>
    <row r="53" spans="2:8" ht="24.95" customHeight="1">
      <c r="B53" s="48" t="s">
        <v>109</v>
      </c>
      <c r="C53" s="7"/>
      <c r="D53" s="7"/>
      <c r="E53" s="258"/>
      <c r="F53" s="259"/>
      <c r="G53" s="258"/>
      <c r="H53" s="259"/>
    </row>
    <row r="54" spans="2:8" ht="24.95" customHeight="1">
      <c r="B54" s="48" t="s">
        <v>110</v>
      </c>
      <c r="C54" s="17">
        <f>C51+C52-C53</f>
        <v>0</v>
      </c>
      <c r="D54" s="17">
        <f>D51+D52-D53</f>
        <v>0</v>
      </c>
      <c r="E54" s="260">
        <f>E51+E52-E53</f>
        <v>0</v>
      </c>
      <c r="F54" s="261"/>
      <c r="G54" s="260">
        <f>G51+G52-G53</f>
        <v>0</v>
      </c>
      <c r="H54" s="261"/>
    </row>
    <row r="55" spans="2:8" ht="24.95" customHeight="1">
      <c r="B55" s="35" t="s">
        <v>111</v>
      </c>
    </row>
    <row r="56" spans="2:8" ht="24.95" customHeight="1">
      <c r="B56" s="50"/>
      <c r="C56" s="51" t="s">
        <v>112</v>
      </c>
      <c r="D56" s="51" t="s">
        <v>97</v>
      </c>
      <c r="E56" s="262" t="s">
        <v>113</v>
      </c>
      <c r="F56" s="263"/>
      <c r="G56" s="263"/>
      <c r="H56" s="264"/>
    </row>
    <row r="57" spans="2:8" ht="24.95" customHeight="1">
      <c r="B57" s="52" t="s">
        <v>114</v>
      </c>
      <c r="C57" s="10"/>
      <c r="D57" s="10"/>
      <c r="E57" s="265">
        <f>C57-D57</f>
        <v>0</v>
      </c>
      <c r="F57" s="266"/>
      <c r="G57" s="266"/>
      <c r="H57" s="267"/>
    </row>
    <row r="59" spans="2:8" ht="24.95" customHeight="1">
      <c r="B59" s="36" t="s">
        <v>115</v>
      </c>
    </row>
    <row r="60" spans="2:8" ht="24.95" customHeight="1">
      <c r="B60" s="35" t="s">
        <v>116</v>
      </c>
    </row>
    <row r="61" spans="2:8" ht="24.95" customHeight="1">
      <c r="B61" s="53" t="s">
        <v>117</v>
      </c>
      <c r="C61" s="53"/>
    </row>
    <row r="62" spans="2:8" ht="24.95" customHeight="1">
      <c r="B62" s="203" t="s">
        <v>118</v>
      </c>
      <c r="C62" s="18">
        <f>D44</f>
        <v>0</v>
      </c>
      <c r="D62" s="47" t="s">
        <v>119</v>
      </c>
      <c r="E62" s="47"/>
      <c r="F62" s="47"/>
      <c r="G62" s="47"/>
      <c r="H62" s="47"/>
    </row>
    <row r="63" spans="2:8" ht="24.95" customHeight="1">
      <c r="B63" s="203" t="s">
        <v>120</v>
      </c>
      <c r="C63" s="18">
        <f>D45</f>
        <v>0</v>
      </c>
      <c r="D63" s="47"/>
      <c r="E63" s="47"/>
      <c r="F63" s="47"/>
      <c r="G63" s="47"/>
      <c r="H63" s="47"/>
    </row>
    <row r="64" spans="2:8" ht="24.95" customHeight="1">
      <c r="B64" s="203" t="s">
        <v>121</v>
      </c>
      <c r="C64" s="18">
        <f>D47</f>
        <v>0</v>
      </c>
      <c r="D64" s="47"/>
      <c r="E64" s="47"/>
      <c r="F64" s="47"/>
      <c r="G64" s="47"/>
      <c r="H64" s="47"/>
    </row>
    <row r="65" spans="2:8" ht="24.95" customHeight="1">
      <c r="B65" s="203" t="s">
        <v>122</v>
      </c>
      <c r="C65" s="18">
        <f>D49</f>
        <v>0</v>
      </c>
      <c r="D65" s="47"/>
      <c r="E65" s="47"/>
      <c r="F65" s="47"/>
      <c r="G65" s="47"/>
      <c r="H65" s="47"/>
    </row>
    <row r="66" spans="2:8" ht="24.95" customHeight="1">
      <c r="B66" s="203" t="s">
        <v>123</v>
      </c>
      <c r="C66" s="18">
        <f>D50</f>
        <v>0</v>
      </c>
      <c r="D66" s="47"/>
      <c r="E66" s="47"/>
      <c r="F66" s="47"/>
      <c r="G66" s="47"/>
      <c r="H66" s="47"/>
    </row>
    <row r="67" spans="2:8" ht="24.95" customHeight="1">
      <c r="B67" s="203" t="s">
        <v>124</v>
      </c>
      <c r="C67" s="18">
        <f>D52</f>
        <v>0</v>
      </c>
      <c r="D67" s="47"/>
      <c r="E67" s="47"/>
      <c r="F67" s="47"/>
      <c r="G67" s="47"/>
      <c r="H67" s="47"/>
    </row>
    <row r="68" spans="2:8" ht="24.95" customHeight="1">
      <c r="B68" s="203" t="s">
        <v>125</v>
      </c>
      <c r="C68" s="18">
        <f>D53</f>
        <v>0</v>
      </c>
      <c r="D68" s="47"/>
      <c r="E68" s="47"/>
      <c r="F68" s="47"/>
      <c r="G68" s="47"/>
      <c r="H68" s="47"/>
    </row>
    <row r="69" spans="2:8" ht="24.95" customHeight="1">
      <c r="B69" s="203" t="s">
        <v>264</v>
      </c>
      <c r="C69" s="11"/>
      <c r="D69" s="235" t="s">
        <v>265</v>
      </c>
      <c r="E69" s="235"/>
      <c r="F69" s="235"/>
      <c r="G69" s="47"/>
      <c r="H69" s="47"/>
    </row>
    <row r="70" spans="2:8" ht="9.9499999999999993" customHeight="1">
      <c r="B70" s="54"/>
      <c r="C70" s="55"/>
      <c r="D70" s="235"/>
      <c r="E70" s="235"/>
      <c r="F70" s="235"/>
      <c r="G70" s="47"/>
      <c r="H70" s="47"/>
    </row>
    <row r="71" spans="2:8" ht="24.95" customHeight="1">
      <c r="B71" s="203" t="s">
        <v>126</v>
      </c>
      <c r="C71" s="18">
        <f>+'【法人】1回目＞計算用シート'!C71</f>
        <v>0</v>
      </c>
      <c r="D71" s="235"/>
      <c r="E71" s="47"/>
      <c r="F71" s="47"/>
      <c r="G71" s="47"/>
      <c r="H71" s="47"/>
    </row>
    <row r="72" spans="2:8" ht="24.95" customHeight="1">
      <c r="B72" s="203" t="s">
        <v>128</v>
      </c>
      <c r="C72" s="18">
        <f>+'【法人】1回目＞計算用シート'!C72</f>
        <v>0</v>
      </c>
      <c r="D72" s="235"/>
      <c r="E72" s="47"/>
      <c r="F72" s="47"/>
      <c r="G72" s="47"/>
      <c r="H72" s="47"/>
    </row>
    <row r="73" spans="2:8" ht="9.9499999999999993" customHeight="1">
      <c r="B73" s="54"/>
      <c r="C73" s="55"/>
      <c r="D73" s="235"/>
      <c r="E73" s="235"/>
      <c r="F73" s="235"/>
      <c r="G73" s="47"/>
      <c r="H73" s="47"/>
    </row>
    <row r="74" spans="2:8" ht="24.95" customHeight="1">
      <c r="B74" s="203" t="s">
        <v>130</v>
      </c>
      <c r="C74" s="11"/>
      <c r="D74" s="235" t="s">
        <v>131</v>
      </c>
      <c r="E74" s="47"/>
      <c r="F74" s="47"/>
      <c r="G74" s="47"/>
      <c r="H74" s="47"/>
    </row>
    <row r="75" spans="2:8" ht="24.95" customHeight="1">
      <c r="B75" s="203" t="s">
        <v>132</v>
      </c>
      <c r="C75" s="11"/>
      <c r="D75" s="235" t="s">
        <v>133</v>
      </c>
      <c r="E75" s="47"/>
      <c r="F75" s="47"/>
      <c r="G75" s="47"/>
      <c r="H75" s="47"/>
    </row>
    <row r="76" spans="2:8" ht="24.95" customHeight="1">
      <c r="C76" s="56"/>
      <c r="D76" s="47" t="s">
        <v>134</v>
      </c>
      <c r="E76" s="47"/>
      <c r="F76" s="47"/>
      <c r="G76" s="47"/>
      <c r="H76" s="47"/>
    </row>
    <row r="77" spans="2:8" ht="24.95" customHeight="1">
      <c r="B77" s="36" t="s">
        <v>135</v>
      </c>
      <c r="C77" s="56"/>
      <c r="D77" s="47"/>
      <c r="E77" s="47"/>
      <c r="F77" s="47"/>
      <c r="G77" s="47"/>
      <c r="H77" s="47"/>
    </row>
    <row r="78" spans="2:8" ht="24.95" customHeight="1">
      <c r="B78" s="53" t="s">
        <v>117</v>
      </c>
      <c r="C78" s="57" t="s">
        <v>136</v>
      </c>
      <c r="D78" s="58" t="s">
        <v>137</v>
      </c>
      <c r="E78" s="47"/>
      <c r="F78" s="47"/>
      <c r="G78" s="47"/>
      <c r="H78" s="47"/>
    </row>
    <row r="79" spans="2:8" ht="24.95" customHeight="1">
      <c r="B79" s="59" t="s">
        <v>138</v>
      </c>
      <c r="C79" s="22">
        <f>C44</f>
        <v>0</v>
      </c>
      <c r="D79" s="22">
        <f>D44</f>
        <v>0</v>
      </c>
      <c r="E79" s="47"/>
      <c r="F79" s="47"/>
      <c r="G79" s="47"/>
      <c r="H79" s="47"/>
    </row>
    <row r="80" spans="2:8" ht="24.95" customHeight="1">
      <c r="B80" s="59" t="s">
        <v>139</v>
      </c>
      <c r="C80" s="22">
        <f>C46</f>
        <v>0</v>
      </c>
      <c r="D80" s="22">
        <f>D46</f>
        <v>0</v>
      </c>
      <c r="E80" s="47"/>
      <c r="F80" s="47"/>
      <c r="G80" s="47"/>
      <c r="H80" s="47"/>
    </row>
    <row r="81" spans="2:9" ht="24.95" customHeight="1" thickBot="1">
      <c r="B81" s="60" t="s">
        <v>140</v>
      </c>
      <c r="C81" s="23">
        <f>C51</f>
        <v>0</v>
      </c>
      <c r="D81" s="61"/>
      <c r="E81" s="47"/>
      <c r="F81" s="47"/>
      <c r="G81" s="47"/>
      <c r="H81" s="47"/>
    </row>
    <row r="82" spans="2:9" ht="24.95" customHeight="1">
      <c r="B82" s="62" t="s">
        <v>141</v>
      </c>
      <c r="C82" s="19">
        <f>C57</f>
        <v>0</v>
      </c>
      <c r="D82" s="19">
        <f>D57</f>
        <v>0</v>
      </c>
      <c r="E82" s="47"/>
      <c r="F82" s="47"/>
      <c r="G82" s="47"/>
      <c r="H82" s="47"/>
    </row>
    <row r="83" spans="2:9" ht="24.95" customHeight="1">
      <c r="C83" s="56"/>
      <c r="D83" s="47"/>
      <c r="E83" s="47"/>
      <c r="F83" s="47"/>
      <c r="G83" s="47"/>
      <c r="H83" s="47"/>
    </row>
    <row r="84" spans="2:9" ht="24.95" customHeight="1">
      <c r="B84" s="36" t="s">
        <v>142</v>
      </c>
      <c r="C84" s="63"/>
      <c r="D84" s="47"/>
      <c r="E84" s="47"/>
      <c r="F84" s="47"/>
      <c r="G84" s="47"/>
      <c r="H84" s="47"/>
    </row>
    <row r="85" spans="2:9" ht="24.95" customHeight="1">
      <c r="B85" s="53" t="s">
        <v>117</v>
      </c>
      <c r="C85" s="28" t="s">
        <v>143</v>
      </c>
      <c r="D85" s="47"/>
      <c r="E85" s="47"/>
      <c r="F85" s="47"/>
      <c r="G85" s="47"/>
      <c r="H85" s="47"/>
    </row>
    <row r="86" spans="2:9" ht="24.95" customHeight="1">
      <c r="B86" s="59" t="s">
        <v>144</v>
      </c>
      <c r="C86" s="20">
        <f>C71</f>
        <v>0</v>
      </c>
      <c r="D86" s="232" t="s">
        <v>145</v>
      </c>
      <c r="E86" s="233"/>
      <c r="F86" s="233"/>
      <c r="G86" s="233"/>
      <c r="H86" s="233"/>
    </row>
    <row r="87" spans="2:9" ht="24.95" customHeight="1">
      <c r="B87" s="59" t="s">
        <v>146</v>
      </c>
      <c r="C87" s="20">
        <f>C62+C65+C67-C63-C64-C66-C68-C69+'【法人】2回目＞計算用シート'!C87</f>
        <v>0</v>
      </c>
      <c r="D87" s="232" t="s">
        <v>269</v>
      </c>
      <c r="E87" s="233"/>
      <c r="F87" s="233"/>
      <c r="G87" s="233"/>
      <c r="H87" s="233"/>
    </row>
    <row r="88" spans="2:9" ht="24.95" customHeight="1">
      <c r="B88" s="59" t="s">
        <v>148</v>
      </c>
      <c r="C88" s="20">
        <f>C72</f>
        <v>0</v>
      </c>
      <c r="D88" s="232" t="s">
        <v>149</v>
      </c>
      <c r="E88" s="233"/>
      <c r="F88" s="233"/>
      <c r="G88" s="233"/>
      <c r="H88" s="233"/>
    </row>
    <row r="89" spans="2:9" ht="24.95" customHeight="1">
      <c r="B89" s="59" t="s">
        <v>150</v>
      </c>
      <c r="C89" s="20">
        <f>C63+C64+C66+C68+C69+'【法人】2回目＞計算用シート'!C89</f>
        <v>0</v>
      </c>
      <c r="D89" s="232" t="s">
        <v>270</v>
      </c>
      <c r="E89" s="233"/>
      <c r="F89" s="233"/>
      <c r="G89" s="233"/>
      <c r="H89" s="233"/>
    </row>
    <row r="90" spans="2:9" ht="24.95" customHeight="1">
      <c r="B90" s="59" t="s">
        <v>151</v>
      </c>
      <c r="C90" s="20">
        <f>IFERROR(INT(IF(((C87-C88)*C86/C89)&gt;=0,(C87-C88)*C86/C89,0)),IFERROR(INT(IF(((C87-C88)*C86/C89)&gt;=0,(C87-C88)*C86/C89,0)),0))</f>
        <v>0</v>
      </c>
      <c r="D90" s="232" t="s">
        <v>152</v>
      </c>
      <c r="E90" s="233"/>
      <c r="F90" s="233"/>
      <c r="G90" s="233"/>
      <c r="H90" s="233"/>
    </row>
    <row r="91" spans="2:9" ht="24.95" customHeight="1" thickBot="1">
      <c r="B91" s="64" t="s">
        <v>153</v>
      </c>
      <c r="C91" s="21">
        <f>C74+C75</f>
        <v>0</v>
      </c>
      <c r="D91" s="232" t="s">
        <v>154</v>
      </c>
      <c r="E91" s="233"/>
      <c r="F91" s="233"/>
      <c r="G91" s="233"/>
      <c r="H91" s="233"/>
    </row>
    <row r="92" spans="2:9" ht="24.95" customHeight="1" thickTop="1" thickBot="1">
      <c r="B92" s="65" t="s">
        <v>155</v>
      </c>
      <c r="C92" s="66">
        <f>INT(IF(C91=C86,0,IF(C90&gt;C86,C86-C91,MAX(C90-C91,0))))</f>
        <v>0</v>
      </c>
      <c r="D92" s="234" t="s">
        <v>156</v>
      </c>
      <c r="E92" s="233"/>
      <c r="F92" s="233"/>
      <c r="G92" s="233"/>
      <c r="H92" s="233"/>
    </row>
    <row r="93" spans="2:9" ht="24.95" customHeight="1" thickTop="1"/>
    <row r="94" spans="2:9" ht="24.95" customHeight="1">
      <c r="B94" s="41" t="s">
        <v>44</v>
      </c>
      <c r="C94" s="67"/>
      <c r="D94" s="67"/>
      <c r="E94" s="67"/>
      <c r="F94" s="67"/>
      <c r="G94" s="67"/>
      <c r="H94" s="224"/>
      <c r="I94" s="196" t="str">
        <f>+IF(COUNTBLANK(C97:D102)+COUNTBLANK(C110:D119)+COUNTBLANK(C124:D129)+COUNTBLANK(C135:D149)&gt;0,"未入力あり","入力完了")</f>
        <v>未入力あり</v>
      </c>
    </row>
    <row r="95" spans="2:9" ht="24.95" customHeight="1">
      <c r="B95" s="68" t="s">
        <v>157</v>
      </c>
      <c r="C95" s="189"/>
      <c r="D95" s="69"/>
    </row>
    <row r="96" spans="2:9" ht="24.95" customHeight="1">
      <c r="B96" s="70" t="s">
        <v>94</v>
      </c>
      <c r="C96" s="71" t="s">
        <v>112</v>
      </c>
      <c r="D96" s="71" t="s">
        <v>97</v>
      </c>
      <c r="E96" s="38"/>
      <c r="F96" s="38"/>
    </row>
    <row r="97" spans="2:6" ht="24.95" customHeight="1">
      <c r="B97" s="72" t="s">
        <v>158</v>
      </c>
      <c r="C97" s="12"/>
      <c r="D97" s="12"/>
    </row>
    <row r="98" spans="2:6" ht="24.95" customHeight="1">
      <c r="B98" s="72" t="s">
        <v>159</v>
      </c>
      <c r="C98" s="12"/>
      <c r="D98" s="12"/>
    </row>
    <row r="99" spans="2:6" ht="24.95" customHeight="1">
      <c r="B99" s="72" t="s">
        <v>160</v>
      </c>
      <c r="C99" s="12"/>
      <c r="D99" s="12"/>
    </row>
    <row r="100" spans="2:6" ht="24.95" customHeight="1">
      <c r="B100" s="72" t="s">
        <v>161</v>
      </c>
      <c r="C100" s="12"/>
      <c r="D100" s="12"/>
    </row>
    <row r="101" spans="2:6" ht="24.95" customHeight="1">
      <c r="B101" s="72" t="s">
        <v>162</v>
      </c>
      <c r="C101" s="12"/>
      <c r="D101" s="12"/>
    </row>
    <row r="102" spans="2:6" ht="24.95" customHeight="1" thickBot="1">
      <c r="B102" s="73" t="s">
        <v>163</v>
      </c>
      <c r="C102" s="13"/>
      <c r="D102" s="13"/>
    </row>
    <row r="103" spans="2:6" ht="24.95" customHeight="1" thickTop="1">
      <c r="B103" s="74" t="s">
        <v>164</v>
      </c>
      <c r="C103" s="31">
        <f>SUM(C97:C102)</f>
        <v>0</v>
      </c>
      <c r="D103" s="31">
        <f>SUM(D97:D102)</f>
        <v>0</v>
      </c>
    </row>
    <row r="105" spans="2:6" ht="24.95" customHeight="1">
      <c r="B105" s="68" t="s">
        <v>165</v>
      </c>
      <c r="C105" s="189"/>
      <c r="D105" s="75"/>
    </row>
    <row r="106" spans="2:6" ht="24.95" customHeight="1">
      <c r="B106" s="70" t="s">
        <v>94</v>
      </c>
      <c r="C106" s="71" t="s">
        <v>112</v>
      </c>
      <c r="D106" s="71" t="s">
        <v>97</v>
      </c>
      <c r="E106" s="38"/>
      <c r="F106" s="38"/>
    </row>
    <row r="107" spans="2:6" ht="24.95" customHeight="1">
      <c r="B107" s="76" t="s">
        <v>166</v>
      </c>
      <c r="C107" s="24">
        <f t="shared" ref="C107:D109" si="0">C97</f>
        <v>0</v>
      </c>
      <c r="D107" s="24">
        <f t="shared" si="0"/>
        <v>0</v>
      </c>
    </row>
    <row r="108" spans="2:6" ht="24.95" customHeight="1">
      <c r="B108" s="76" t="s">
        <v>167</v>
      </c>
      <c r="C108" s="24">
        <f t="shared" si="0"/>
        <v>0</v>
      </c>
      <c r="D108" s="24">
        <f t="shared" si="0"/>
        <v>0</v>
      </c>
    </row>
    <row r="109" spans="2:6" ht="24.95" customHeight="1">
      <c r="B109" s="76" t="s">
        <v>168</v>
      </c>
      <c r="C109" s="24">
        <f t="shared" si="0"/>
        <v>0</v>
      </c>
      <c r="D109" s="24">
        <f t="shared" si="0"/>
        <v>0</v>
      </c>
    </row>
    <row r="110" spans="2:6" ht="24.95" customHeight="1">
      <c r="B110" s="72" t="s">
        <v>169</v>
      </c>
      <c r="C110" s="12"/>
      <c r="D110" s="12"/>
    </row>
    <row r="111" spans="2:6" ht="24.95" customHeight="1">
      <c r="B111" s="72" t="s">
        <v>170</v>
      </c>
      <c r="C111" s="12"/>
      <c r="D111" s="12"/>
    </row>
    <row r="112" spans="2:6" ht="24.95" customHeight="1">
      <c r="B112" s="76" t="s">
        <v>171</v>
      </c>
      <c r="C112" s="24">
        <f>C100</f>
        <v>0</v>
      </c>
      <c r="D112" s="24">
        <f>D100</f>
        <v>0</v>
      </c>
    </row>
    <row r="113" spans="2:6" ht="24.95" customHeight="1">
      <c r="B113" s="72" t="s">
        <v>172</v>
      </c>
      <c r="C113" s="12"/>
      <c r="D113" s="12"/>
    </row>
    <row r="114" spans="2:6" ht="24.95" customHeight="1">
      <c r="B114" s="72" t="s">
        <v>263</v>
      </c>
      <c r="C114" s="12"/>
      <c r="D114" s="12"/>
    </row>
    <row r="115" spans="2:6" ht="24.95" customHeight="1">
      <c r="B115" s="72" t="s">
        <v>266</v>
      </c>
      <c r="C115" s="12"/>
      <c r="D115" s="12"/>
    </row>
    <row r="116" spans="2:6" ht="24.95" customHeight="1">
      <c r="B116" s="76" t="s">
        <v>173</v>
      </c>
      <c r="C116" s="24">
        <f>C101</f>
        <v>0</v>
      </c>
      <c r="D116" s="24">
        <f>D101</f>
        <v>0</v>
      </c>
    </row>
    <row r="117" spans="2:6" ht="24.95" customHeight="1">
      <c r="B117" s="72" t="s">
        <v>174</v>
      </c>
      <c r="C117" s="12"/>
      <c r="D117" s="12"/>
    </row>
    <row r="118" spans="2:6" ht="24.95" customHeight="1">
      <c r="B118" s="76" t="s">
        <v>175</v>
      </c>
      <c r="C118" s="24">
        <f>C102</f>
        <v>0</v>
      </c>
      <c r="D118" s="24">
        <f>D102</f>
        <v>0</v>
      </c>
    </row>
    <row r="119" spans="2:6" ht="24.95" customHeight="1" thickBot="1">
      <c r="B119" s="77" t="s">
        <v>176</v>
      </c>
      <c r="C119" s="14"/>
      <c r="D119" s="14"/>
    </row>
    <row r="120" spans="2:6" ht="24.95" customHeight="1" thickTop="1">
      <c r="B120" s="78" t="s">
        <v>177</v>
      </c>
      <c r="C120" s="25">
        <f>SUM(C107:C119)</f>
        <v>0</v>
      </c>
      <c r="D120" s="25">
        <f>SUM(D107:D119)</f>
        <v>0</v>
      </c>
    </row>
    <row r="121" spans="2:6" ht="24.95" customHeight="1">
      <c r="B121" s="79"/>
    </row>
    <row r="122" spans="2:6" ht="24" customHeight="1">
      <c r="B122" s="68" t="s">
        <v>178</v>
      </c>
      <c r="C122" s="189"/>
      <c r="D122" s="69"/>
    </row>
    <row r="123" spans="2:6" ht="24.95" customHeight="1">
      <c r="B123" s="80" t="s">
        <v>94</v>
      </c>
      <c r="C123" s="71" t="s">
        <v>112</v>
      </c>
      <c r="D123" s="71" t="s">
        <v>97</v>
      </c>
      <c r="E123" s="38"/>
      <c r="F123" s="38"/>
    </row>
    <row r="124" spans="2:6" ht="24.95" customHeight="1">
      <c r="B124" s="72" t="s">
        <v>179</v>
      </c>
      <c r="C124" s="12"/>
      <c r="D124" s="12"/>
    </row>
    <row r="125" spans="2:6" ht="24.95" customHeight="1">
      <c r="B125" s="72" t="s">
        <v>180</v>
      </c>
      <c r="C125" s="12"/>
      <c r="D125" s="12"/>
    </row>
    <row r="126" spans="2:6" ht="24.95" customHeight="1">
      <c r="B126" s="72" t="s">
        <v>181</v>
      </c>
      <c r="C126" s="12"/>
      <c r="D126" s="12"/>
    </row>
    <row r="127" spans="2:6" ht="24.95" customHeight="1" thickBot="1">
      <c r="B127" s="73" t="s">
        <v>176</v>
      </c>
      <c r="C127" s="13"/>
      <c r="D127" s="13"/>
    </row>
    <row r="128" spans="2:6" ht="24.95" customHeight="1" thickTop="1" thickBot="1">
      <c r="B128" s="81" t="s">
        <v>182</v>
      </c>
      <c r="C128" s="26">
        <f>SUM(C124:C127)</f>
        <v>0</v>
      </c>
      <c r="D128" s="26">
        <f>SUM(D124:D127)</f>
        <v>0</v>
      </c>
    </row>
    <row r="129" spans="2:6" ht="24.95" customHeight="1" thickTop="1" thickBot="1">
      <c r="B129" s="82" t="s">
        <v>183</v>
      </c>
      <c r="C129" s="15"/>
      <c r="D129" s="15"/>
    </row>
    <row r="130" spans="2:6" ht="24.95" customHeight="1" thickTop="1">
      <c r="B130" s="78" t="s">
        <v>177</v>
      </c>
      <c r="C130" s="25">
        <f>C124+C125+C126+C127+C129</f>
        <v>0</v>
      </c>
      <c r="D130" s="25">
        <f>D128+D129</f>
        <v>0</v>
      </c>
    </row>
    <row r="131" spans="2:6" ht="24.95" customHeight="1">
      <c r="B131" s="79"/>
      <c r="C131" s="69"/>
      <c r="D131" s="69"/>
    </row>
    <row r="132" spans="2:6" ht="24.95" customHeight="1">
      <c r="B132" s="68" t="s">
        <v>184</v>
      </c>
      <c r="C132" s="189"/>
    </row>
    <row r="133" spans="2:6" ht="24.95" customHeight="1">
      <c r="B133" s="37" t="s">
        <v>185</v>
      </c>
      <c r="D133" s="83"/>
    </row>
    <row r="134" spans="2:6" ht="24.95" customHeight="1">
      <c r="B134" s="80" t="s">
        <v>94</v>
      </c>
      <c r="C134" s="86" t="s">
        <v>241</v>
      </c>
      <c r="D134" s="71" t="s">
        <v>187</v>
      </c>
    </row>
    <row r="135" spans="2:6" ht="24.95" customHeight="1">
      <c r="B135" s="72" t="s">
        <v>118</v>
      </c>
      <c r="C135" s="24">
        <f>+'【法人】2回目＞計算用シート'!D135</f>
        <v>0</v>
      </c>
      <c r="D135" s="24">
        <f>D44</f>
        <v>0</v>
      </c>
      <c r="E135" s="83"/>
    </row>
    <row r="136" spans="2:6" ht="24.95" customHeight="1">
      <c r="B136" s="72" t="s">
        <v>120</v>
      </c>
      <c r="C136" s="24">
        <f>+'【法人】2回目＞計算用シート'!D136</f>
        <v>0</v>
      </c>
      <c r="D136" s="24">
        <f>D45</f>
        <v>0</v>
      </c>
    </row>
    <row r="137" spans="2:6" ht="24.95" customHeight="1">
      <c r="B137" s="72" t="s">
        <v>188</v>
      </c>
      <c r="C137" s="24">
        <f>+'【法人】2回目＞計算用シート'!D137</f>
        <v>0</v>
      </c>
      <c r="D137" s="24">
        <f>D46</f>
        <v>0</v>
      </c>
    </row>
    <row r="138" spans="2:6" ht="24.95" customHeight="1">
      <c r="B138" s="72" t="s">
        <v>189</v>
      </c>
      <c r="C138" s="24">
        <f>+'【法人】2回目＞計算用シート'!D138</f>
        <v>0</v>
      </c>
      <c r="D138" s="24">
        <f>D47</f>
        <v>0</v>
      </c>
    </row>
    <row r="139" spans="2:6" ht="24.95" customHeight="1">
      <c r="B139" s="72" t="s">
        <v>190</v>
      </c>
      <c r="C139" s="24">
        <f>+'【法人】2回目＞計算用シート'!D139</f>
        <v>0</v>
      </c>
      <c r="D139" s="24">
        <f>D46-D47</f>
        <v>0</v>
      </c>
    </row>
    <row r="140" spans="2:6" ht="24.95" customHeight="1">
      <c r="B140" s="72" t="s">
        <v>191</v>
      </c>
      <c r="C140" s="24">
        <f>+'【法人】2回目＞計算用シート'!D140</f>
        <v>0</v>
      </c>
      <c r="D140" s="24">
        <f>D46-D47+D49-D50</f>
        <v>0</v>
      </c>
    </row>
    <row r="141" spans="2:6" ht="24.95" customHeight="1">
      <c r="B141" s="72" t="s">
        <v>192</v>
      </c>
      <c r="C141" s="24">
        <f>+'【法人】2回目＞計算用シート'!D141</f>
        <v>0</v>
      </c>
      <c r="D141" s="24">
        <f>D103</f>
        <v>0</v>
      </c>
    </row>
    <row r="142" spans="2:6" ht="24.95" customHeight="1">
      <c r="B142" s="72" t="s">
        <v>193</v>
      </c>
      <c r="C142" s="24">
        <f>+'【法人】2回目＞計算用シート'!D142</f>
        <v>0</v>
      </c>
      <c r="D142" s="24">
        <f>D120</f>
        <v>0</v>
      </c>
    </row>
    <row r="143" spans="2:6" ht="24.95" customHeight="1">
      <c r="B143" s="72" t="s">
        <v>194</v>
      </c>
      <c r="C143" s="24">
        <f>+'【法人】2回目＞計算用シート'!D143</f>
        <v>0</v>
      </c>
      <c r="D143" s="12"/>
      <c r="E143" s="38"/>
      <c r="F143" s="38"/>
    </row>
    <row r="144" spans="2:6" ht="24.95" customHeight="1">
      <c r="B144" s="72" t="s">
        <v>195</v>
      </c>
      <c r="C144" s="24">
        <f>+'【法人】2回目＞計算用シート'!D144</f>
        <v>0</v>
      </c>
      <c r="D144" s="12"/>
    </row>
    <row r="145" spans="2:18" ht="24.95" customHeight="1">
      <c r="B145" s="72" t="s">
        <v>196</v>
      </c>
      <c r="C145" s="24">
        <f>+'【法人】2回目＞計算用シート'!D145</f>
        <v>0</v>
      </c>
      <c r="D145" s="24">
        <f>D130</f>
        <v>0</v>
      </c>
      <c r="E145" s="83"/>
      <c r="F145" s="83"/>
    </row>
    <row r="146" spans="2:18" ht="24.95" customHeight="1">
      <c r="B146" s="72" t="s">
        <v>197</v>
      </c>
      <c r="C146" s="24">
        <f>+'【法人】2回目＞計算用シート'!D146</f>
        <v>0</v>
      </c>
      <c r="D146" s="24">
        <f>D128</f>
        <v>0</v>
      </c>
    </row>
    <row r="147" spans="2:18" ht="24.95" customHeight="1">
      <c r="B147" s="72" t="s">
        <v>198</v>
      </c>
      <c r="C147" s="24">
        <f>+'【法人】2回目＞計算用シート'!D147</f>
        <v>0</v>
      </c>
      <c r="D147" s="24">
        <f>D129</f>
        <v>0</v>
      </c>
    </row>
    <row r="148" spans="2:18" ht="24.95" customHeight="1">
      <c r="B148" s="72" t="s">
        <v>199</v>
      </c>
      <c r="C148" s="24">
        <f>+'【法人】2回目＞計算用シート'!D148</f>
        <v>0</v>
      </c>
      <c r="D148" s="24">
        <f>D139+D142+D145</f>
        <v>0</v>
      </c>
    </row>
    <row r="149" spans="2:18" ht="24.95" customHeight="1">
      <c r="B149" s="72" t="s">
        <v>200</v>
      </c>
      <c r="C149" s="213">
        <f>+'【法人】2回目＞計算用シート'!D149</f>
        <v>0</v>
      </c>
      <c r="D149" s="32"/>
    </row>
    <row r="150" spans="2:18" ht="24.95" customHeight="1">
      <c r="B150" s="72" t="s">
        <v>201</v>
      </c>
      <c r="C150" s="24">
        <f>+'【法人】2回目＞計算用シート'!D150</f>
        <v>0</v>
      </c>
      <c r="D150" s="24">
        <f>IFERROR(D148/D149,)</f>
        <v>0</v>
      </c>
    </row>
    <row r="151" spans="2:18" ht="24.95" customHeight="1">
      <c r="B151" s="108" t="str">
        <f>+IF(OR(SUM(D135:D145)=0),"※今回報告において、「①売上高」∼「⑪減価償却額」の全ての項目が0になることは基本的にはございません。各項目が正しく入力されているか、ご確認をお願いします。","")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51" s="69"/>
      <c r="D151" s="69"/>
    </row>
    <row r="152" spans="2:18" ht="24.95" customHeight="1">
      <c r="B152" s="108" t="str">
        <f>IF(D149&lt;0.1,"※今回報告において、「⑬従業員数」が0になることは基本的にはございません。各項目が0.1以上の数字で正しく入力されているか、ご確認をお願いします。","")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52" s="69"/>
      <c r="D152" s="69"/>
    </row>
    <row r="153" spans="2:18" ht="24.95" customHeight="1">
      <c r="B153" s="108"/>
      <c r="C153" s="69"/>
      <c r="D153" s="69"/>
    </row>
    <row r="154" spans="2:18" ht="24.95" customHeight="1">
      <c r="B154" s="72" t="s">
        <v>202</v>
      </c>
      <c r="C154" s="85"/>
      <c r="D154" s="27">
        <f>IFERROR(IF(C148&lt;0,(D148-C148)/C148*-1,IF(C148&gt;0,(D148-C148)/C148,IF(AND(C148=0,D148&gt;0),1,0))),0)</f>
        <v>0</v>
      </c>
    </row>
    <row r="155" spans="2:18" ht="24.95" customHeight="1">
      <c r="B155" s="72" t="s">
        <v>203</v>
      </c>
      <c r="C155" s="85"/>
      <c r="D155" s="27">
        <f>IFERROR(IF(C150&lt;0,(D150-C150)/C150*-1,IF(C150&gt;0,(D150-C150)/C150,IF(AND(C150=0,D150&gt;0),1,0))),0)</f>
        <v>0</v>
      </c>
    </row>
    <row r="157" spans="2:18" ht="24.95" customHeight="1">
      <c r="B157" s="41" t="s">
        <v>46</v>
      </c>
      <c r="C157" s="67"/>
      <c r="D157" s="67"/>
      <c r="E157" s="67"/>
      <c r="F157" s="67"/>
      <c r="G157" s="67"/>
      <c r="H157" s="67"/>
      <c r="I157" s="67"/>
    </row>
    <row r="158" spans="2:18" ht="24.95" customHeight="1">
      <c r="B158" s="35" t="s">
        <v>204</v>
      </c>
    </row>
    <row r="159" spans="2:18" ht="24.95" customHeight="1">
      <c r="K159" s="35" t="s">
        <v>205</v>
      </c>
    </row>
    <row r="160" spans="2:18" ht="24.95" customHeight="1">
      <c r="B160" s="36" t="s">
        <v>206</v>
      </c>
      <c r="O160" s="225" t="s">
        <v>79</v>
      </c>
      <c r="P160" s="225" t="s">
        <v>82</v>
      </c>
      <c r="Q160" s="225" t="s">
        <v>207</v>
      </c>
      <c r="R160" s="225" t="s">
        <v>208</v>
      </c>
    </row>
    <row r="161" spans="1:19" ht="24.95" customHeight="1">
      <c r="B161" s="80" t="s">
        <v>94</v>
      </c>
      <c r="C161" s="231" t="s">
        <v>242</v>
      </c>
      <c r="D161" s="231" t="s">
        <v>211</v>
      </c>
      <c r="K161" s="35" t="s">
        <v>212</v>
      </c>
      <c r="O161" s="225" t="s">
        <v>213</v>
      </c>
      <c r="P161" s="225" t="s">
        <v>213</v>
      </c>
      <c r="Q161" s="225" t="str">
        <f>+IF(COUNTBLANK(C163:D164)&gt;0,"未入力あり","入力完了")</f>
        <v>未入力あり</v>
      </c>
      <c r="R161" s="225" t="str">
        <f>+IF(COUNTBLANK(C163:D164)&gt;0,"未入力あり","入力完了")</f>
        <v>未入力あり</v>
      </c>
      <c r="S161" s="198"/>
    </row>
    <row r="162" spans="1:19" ht="24.95" customHeight="1">
      <c r="B162" s="80" t="s">
        <v>214</v>
      </c>
      <c r="C162" s="216" t="str">
        <f>+'【法人】2回目＞計算用シート'!D162</f>
        <v>　年　3月時点</v>
      </c>
      <c r="D162" s="220" t="s">
        <v>216</v>
      </c>
      <c r="K162" s="35" t="s">
        <v>80</v>
      </c>
      <c r="O162" s="225" t="str">
        <f>+IF(COUNTBLANK(C163:D164)&gt;0,"未入力あり","入力完了")</f>
        <v>未入力あり</v>
      </c>
      <c r="P162" s="225"/>
      <c r="Q162" s="225"/>
      <c r="R162" s="225"/>
      <c r="S162" s="198"/>
    </row>
    <row r="163" spans="1:19" ht="24.95" customHeight="1">
      <c r="B163" s="80" t="s">
        <v>217</v>
      </c>
      <c r="C163" s="33">
        <f>+'【法人】2回目＞計算用シート'!D163</f>
        <v>0</v>
      </c>
      <c r="D163" s="93"/>
      <c r="K163" s="35" t="s">
        <v>218</v>
      </c>
      <c r="O163" s="225" t="s">
        <v>213</v>
      </c>
      <c r="P163" s="225" t="s">
        <v>213</v>
      </c>
      <c r="Q163" s="225" t="str">
        <f>+IF(COUNTBLANK(C170:D171)&gt;0,"未入力あり","入力完了")</f>
        <v>未入力あり</v>
      </c>
      <c r="R163" s="225" t="str">
        <f>+IF(COUNTBLANK(C176:D177)&gt;0,"未入力あり","入力完了")</f>
        <v>未入力あり</v>
      </c>
      <c r="S163" s="198"/>
    </row>
    <row r="164" spans="1:19" ht="24.95" customHeight="1" thickBot="1">
      <c r="B164" s="80" t="s">
        <v>219</v>
      </c>
      <c r="C164" s="33">
        <f>+'【法人】2回目＞計算用シート'!D164</f>
        <v>0</v>
      </c>
      <c r="D164" s="218"/>
    </row>
    <row r="165" spans="1:19" ht="24.95" customHeight="1" thickTop="1" thickBot="1">
      <c r="D165" s="217" t="s">
        <v>220</v>
      </c>
      <c r="E165" s="221" t="str">
        <f>IF(OR($C$10=$K$17,$C$10=$K$18),IF(D164-D163&gt;=30,"〇","×"),IF(D164-D163&gt;=50,"〇","×"))</f>
        <v>×</v>
      </c>
    </row>
    <row r="166" spans="1:19" ht="24.95" customHeight="1" thickTop="1">
      <c r="K166" s="225"/>
    </row>
    <row r="167" spans="1:19" ht="24.95" customHeight="1">
      <c r="A167" s="225"/>
      <c r="B167" s="226" t="s">
        <v>243</v>
      </c>
      <c r="C167" s="225"/>
      <c r="D167" s="225"/>
      <c r="E167" s="225"/>
      <c r="F167" s="225"/>
      <c r="I167" s="225"/>
      <c r="J167" s="225"/>
      <c r="M167" s="225"/>
    </row>
    <row r="168" spans="1:19" ht="24.95" customHeight="1">
      <c r="B168" s="80" t="s">
        <v>94</v>
      </c>
      <c r="C168" s="231" t="s">
        <v>242</v>
      </c>
      <c r="D168" s="231" t="s">
        <v>231</v>
      </c>
    </row>
    <row r="169" spans="1:19" ht="24.75" customHeight="1">
      <c r="B169" s="206" t="s">
        <v>232</v>
      </c>
      <c r="C169" s="214" t="str">
        <f>+'【法人】2回目＞計算用シート'!D169</f>
        <v>　年　3月時点</v>
      </c>
      <c r="D169" s="219" t="s">
        <v>234</v>
      </c>
    </row>
    <row r="170" spans="1:19" ht="24.95" customHeight="1">
      <c r="B170" s="206" t="s">
        <v>217</v>
      </c>
      <c r="C170" s="33">
        <f>+'【法人】2回目＞計算用シート'!D170</f>
        <v>0</v>
      </c>
      <c r="D170" s="93"/>
    </row>
    <row r="171" spans="1:19" ht="24.95" customHeight="1">
      <c r="B171" s="80" t="s">
        <v>219</v>
      </c>
      <c r="C171" s="33">
        <f>+'【法人】2回目＞計算用シート'!D171</f>
        <v>0</v>
      </c>
      <c r="D171" s="93"/>
    </row>
    <row r="172" spans="1:19" ht="24.95" customHeight="1">
      <c r="C172" s="91"/>
      <c r="D172" s="91"/>
      <c r="E172" s="91"/>
      <c r="F172" s="1"/>
    </row>
    <row r="173" spans="1:19" ht="24.95" customHeight="1">
      <c r="B173" s="36" t="s">
        <v>244</v>
      </c>
    </row>
    <row r="174" spans="1:19" ht="24.95" customHeight="1">
      <c r="B174" s="80" t="s">
        <v>94</v>
      </c>
      <c r="C174" s="231" t="s">
        <v>242</v>
      </c>
      <c r="D174" s="231" t="s">
        <v>211</v>
      </c>
    </row>
    <row r="175" spans="1:19" ht="24.95" customHeight="1">
      <c r="B175" s="80" t="s">
        <v>232</v>
      </c>
      <c r="C175" s="214" t="str">
        <f>+'【法人】2回目＞計算用シート'!D175</f>
        <v>　年　3月時点</v>
      </c>
      <c r="D175" s="219" t="s">
        <v>234</v>
      </c>
    </row>
    <row r="176" spans="1:19" ht="24.95" customHeight="1">
      <c r="B176" s="206" t="s">
        <v>217</v>
      </c>
      <c r="C176" s="33">
        <f>+'【法人】2回目＞計算用シート'!D176</f>
        <v>0</v>
      </c>
      <c r="D176" s="93"/>
    </row>
    <row r="177" spans="2:6" ht="24.95" customHeight="1">
      <c r="B177" s="206" t="s">
        <v>219</v>
      </c>
      <c r="C177" s="215">
        <f>+'【法人】2回目＞計算用シート'!D177</f>
        <v>0</v>
      </c>
      <c r="D177" s="93"/>
    </row>
    <row r="178" spans="2:6" ht="24.95" customHeight="1">
      <c r="B178" s="90"/>
      <c r="C178" s="88"/>
      <c r="E178" s="92"/>
      <c r="F178"/>
    </row>
    <row r="179" spans="2:6" ht="24" customHeight="1">
      <c r="B179" s="35" t="s">
        <v>240</v>
      </c>
    </row>
  </sheetData>
  <sheetProtection algorithmName="SHA-512" hashValue="dR9wikfPAeWIgfEMyd4Bw09S0O6N44yK4We0iOMyNMB8G7shenNzhsrOhB3QF0xNWiS+3LI2b28fNjMRH64zKg==" saltValue="Xx3nf5/pq/y3KOw9OflRYw==" spinCount="100000" sheet="1" selectLockedCells="1"/>
  <mergeCells count="38">
    <mergeCell ref="E57:H57"/>
    <mergeCell ref="E50:F50"/>
    <mergeCell ref="G50:H50"/>
    <mergeCell ref="E51:F51"/>
    <mergeCell ref="G51:H51"/>
    <mergeCell ref="E52:F52"/>
    <mergeCell ref="G52:H52"/>
    <mergeCell ref="E53:F53"/>
    <mergeCell ref="G53:H53"/>
    <mergeCell ref="E54:F54"/>
    <mergeCell ref="G54:H54"/>
    <mergeCell ref="E56:H56"/>
    <mergeCell ref="E47:F47"/>
    <mergeCell ref="G47:H47"/>
    <mergeCell ref="E48:F48"/>
    <mergeCell ref="G48:H48"/>
    <mergeCell ref="E49:F49"/>
    <mergeCell ref="G49:H49"/>
    <mergeCell ref="E44:F44"/>
    <mergeCell ref="G44:H44"/>
    <mergeCell ref="E45:F45"/>
    <mergeCell ref="G45:H45"/>
    <mergeCell ref="E46:F46"/>
    <mergeCell ref="G46:H46"/>
    <mergeCell ref="B38:H38"/>
    <mergeCell ref="B39:H39"/>
    <mergeCell ref="B40:H40"/>
    <mergeCell ref="B41:B43"/>
    <mergeCell ref="C41:C43"/>
    <mergeCell ref="D41:H41"/>
    <mergeCell ref="D42:D43"/>
    <mergeCell ref="E42:H42"/>
    <mergeCell ref="B27:H35"/>
    <mergeCell ref="C10:D10"/>
    <mergeCell ref="C11:D11"/>
    <mergeCell ref="C18:H18"/>
    <mergeCell ref="B19:B22"/>
    <mergeCell ref="C19:H22"/>
  </mergeCells>
  <phoneticPr fontId="2"/>
  <conditionalFormatting sqref="B160:H165">
    <cfRule type="expression" dxfId="68" priority="8">
      <formula>$C$16=$L$27</formula>
    </cfRule>
  </conditionalFormatting>
  <conditionalFormatting sqref="B160:H178">
    <cfRule type="expression" dxfId="67" priority="9">
      <formula>$C$16=$L$28</formula>
    </cfRule>
  </conditionalFormatting>
  <conditionalFormatting sqref="B167:H171">
    <cfRule type="expression" dxfId="66" priority="11">
      <formula>$C$10=$K$20</formula>
    </cfRule>
  </conditionalFormatting>
  <conditionalFormatting sqref="B167:H178">
    <cfRule type="expression" dxfId="65" priority="5">
      <formula>$C$16=$L$23</formula>
    </cfRule>
    <cfRule type="expression" dxfId="64" priority="6">
      <formula>$C$16=$L$25</formula>
    </cfRule>
    <cfRule type="expression" dxfId="63" priority="7">
      <formula>$C$16=$L$26</formula>
    </cfRule>
  </conditionalFormatting>
  <conditionalFormatting sqref="B173:H178">
    <cfRule type="expression" dxfId="62" priority="10">
      <formula>$C$10=$K$19</formula>
    </cfRule>
  </conditionalFormatting>
  <conditionalFormatting sqref="C71:C72">
    <cfRule type="containsBlanks" dxfId="61" priority="1">
      <formula>LEN(TRIM(C71))=0</formula>
    </cfRule>
  </conditionalFormatting>
  <conditionalFormatting sqref="C135:C136 C138 C140:C147">
    <cfRule type="containsBlanks" dxfId="60" priority="15">
      <formula>LEN(TRIM(C135))=0</formula>
    </cfRule>
  </conditionalFormatting>
  <conditionalFormatting sqref="C10:D11">
    <cfRule type="containsBlanks" dxfId="59" priority="24">
      <formula>LEN(TRIM(C10))=0</formula>
    </cfRule>
  </conditionalFormatting>
  <conditionalFormatting sqref="C44:D45">
    <cfRule type="containsBlanks" dxfId="58" priority="19">
      <formula>LEN(TRIM(C44))=0</formula>
    </cfRule>
  </conditionalFormatting>
  <conditionalFormatting sqref="C47:D47">
    <cfRule type="containsBlanks" dxfId="57" priority="18">
      <formula>LEN(TRIM(C47))=0</formula>
    </cfRule>
  </conditionalFormatting>
  <conditionalFormatting sqref="C49:D50 C52:D53">
    <cfRule type="containsBlanks" dxfId="56" priority="17">
      <formula>LEN(TRIM(C49))=0</formula>
    </cfRule>
  </conditionalFormatting>
  <conditionalFormatting sqref="C57:D57">
    <cfRule type="containsBlanks" dxfId="55" priority="16">
      <formula>LEN(TRIM(C57))=0</formula>
    </cfRule>
  </conditionalFormatting>
  <conditionalFormatting sqref="C97:D102">
    <cfRule type="containsBlanks" dxfId="54" priority="22">
      <formula>LEN(TRIM(C97))=0</formula>
    </cfRule>
  </conditionalFormatting>
  <conditionalFormatting sqref="C110:D111 C113:D115 C117:D117 C119:D119">
    <cfRule type="containsBlanks" dxfId="53" priority="21">
      <formula>LEN(TRIM(C110))=0</formula>
    </cfRule>
  </conditionalFormatting>
  <conditionalFormatting sqref="C124:D127 C129:D129">
    <cfRule type="containsBlanks" dxfId="52" priority="20">
      <formula>LEN(TRIM(C124))=0</formula>
    </cfRule>
  </conditionalFormatting>
  <conditionalFormatting sqref="C149:D149">
    <cfRule type="containsBlanks" dxfId="51" priority="14">
      <formula>LEN(TRIM(C149))=0</formula>
    </cfRule>
  </conditionalFormatting>
  <conditionalFormatting sqref="C170:D171 C176:D177 C163:D164 C12:C16">
    <cfRule type="containsBlanks" dxfId="50" priority="13">
      <formula>LEN(TRIM(C12))=0</formula>
    </cfRule>
  </conditionalFormatting>
  <conditionalFormatting sqref="C18:H22 B27:H35 C69 C74:C75">
    <cfRule type="containsBlanks" dxfId="49" priority="25">
      <formula>LEN(TRIM(B18))=0</formula>
    </cfRule>
  </conditionalFormatting>
  <conditionalFormatting sqref="D143:D144">
    <cfRule type="containsBlanks" dxfId="48" priority="23">
      <formula>LEN(TRIM(D143))=0</formula>
    </cfRule>
  </conditionalFormatting>
  <conditionalFormatting sqref="G1:I1">
    <cfRule type="expression" dxfId="47" priority="12">
      <formula>LEN($G$1)&gt;1</formula>
    </cfRule>
  </conditionalFormatting>
  <conditionalFormatting sqref="I2:I5">
    <cfRule type="expression" dxfId="46" priority="4">
      <formula>$I2="未入力あり"</formula>
    </cfRule>
  </conditionalFormatting>
  <dataValidations count="6">
    <dataValidation type="list" allowBlank="1" showInputMessage="1" showErrorMessage="1" sqref="C16" xr:uid="{D4DA15A3-01BF-4C06-AD08-EC2F2707B58B}">
      <formula1>INDIRECT(  IF($C$10=$K$17,"_6次",  IF($C$10=$K$18,"_7次",  IF(OR($C$10=$K$19,$C$10=$K$20),"_8_9次","")  )))</formula1>
    </dataValidation>
    <dataValidation imeMode="disabled" allowBlank="1" showInputMessage="1" showErrorMessage="1" sqref="C12" xr:uid="{60AFC493-F8D8-427A-AD9B-06FCF9F8A85F}"/>
    <dataValidation type="date" allowBlank="1" showInputMessage="1" showErrorMessage="1" error="「yyyy/m/d」の形式で入力してください。" sqref="C14:C15" xr:uid="{DE5066CD-5801-4C44-A865-B64A10F3FE9C}">
      <formula1>1</formula1>
      <formula2>73051</formula2>
    </dataValidation>
    <dataValidation type="decimal" allowBlank="1" showInputMessage="1" showErrorMessage="1" error="半角数字で入力してください。" sqref="C44:D45 C47:D47 C49:D50 C52:D53 C57:D57 C69 C163:D164 C74:C75 C97:D102 C110:D119 C124:D130 C135:D147 C176:D177 C170:D171 C71:C72" xr:uid="{BF8A4454-736A-4464-9726-3A9113F3BA13}">
      <formula1>-1E+99</formula1>
      <formula2>1E+99</formula2>
    </dataValidation>
    <dataValidation type="decimal" allowBlank="1" error="0.1名以上の数字を半角で入力してください" prompt="0.1名以上を入力してください" sqref="C149" xr:uid="{5B942695-3445-4B95-9F9E-C4E3A2CD679A}">
      <formula1>0</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49" xr:uid="{1EBCA536-4A9B-445A-A4B1-9F2C90B8D787}">
      <formula1>0.1</formula1>
      <formula2>1E+99</formula2>
    </dataValidation>
  </dataValidations>
  <pageMargins left="0.7" right="0.7" top="0.75" bottom="0.75" header="0.3" footer="0.3"/>
  <pageSetup paperSize="9" scale="35" orientation="portrait" r:id="rId1"/>
  <rowBreaks count="3" manualBreakCount="3">
    <brk id="23" max="8" man="1"/>
    <brk id="93" max="8" man="1"/>
    <brk id="156" max="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65D5A9A-D92B-4936-8329-252F23D5CE43}">
          <x14:formula1>
            <xm:f>データ用!$B$11:$B$14</xm:f>
          </x14:formula1>
          <xm:sqref>C10:D10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CBE72-FCD7-4E17-93FF-EA85C5D9E315}">
  <sheetPr>
    <tabColor rgb="FFFF0000"/>
  </sheetPr>
  <dimension ref="A1:S179"/>
  <sheetViews>
    <sheetView showGridLines="0" view="pageBreakPreview" zoomScaleNormal="85" zoomScaleSheetLayoutView="100" workbookViewId="0">
      <pane ySplit="6" topLeftCell="A7" activePane="bottomLeft" state="frozen"/>
      <selection activeCell="D90" sqref="D90"/>
      <selection pane="bottomLeft" activeCell="C14" sqref="C14"/>
    </sheetView>
  </sheetViews>
  <sheetFormatPr defaultRowHeight="24.95" customHeight="1"/>
  <cols>
    <col min="1" max="1" width="3" style="35" customWidth="1"/>
    <col min="2" max="4" width="30.625" style="35" customWidth="1"/>
    <col min="5" max="5" width="8.625" style="35" customWidth="1"/>
    <col min="6" max="6" width="22.625" style="35" customWidth="1"/>
    <col min="7" max="7" width="8.625" style="35" customWidth="1"/>
    <col min="8" max="8" width="22.625" style="35" customWidth="1"/>
    <col min="9" max="9" width="14.125" style="35" customWidth="1"/>
    <col min="10" max="10" width="9" style="35"/>
    <col min="11" max="11" width="8" style="35" hidden="1" customWidth="1"/>
    <col min="12" max="18" width="9" style="35" hidden="1" customWidth="1"/>
    <col min="19" max="19" width="0" style="35" hidden="1" customWidth="1"/>
    <col min="20" max="16384" width="9" style="35"/>
  </cols>
  <sheetData>
    <row r="1" spans="1:13" ht="24.95" customHeight="1">
      <c r="A1" s="34" t="str">
        <f>+'【法人】1回目＞計算用シート'!A1</f>
        <v>【経営革新 | 法人用】(6次・7次・8次・9次公募)  事業化状況報告用 計算シート　　v2.0</v>
      </c>
      <c r="G1" s="192" t="str">
        <f>+IF(COUNTIF(I2:I5,"未入力あり")&gt;0,"※未入力の項目があります","")</f>
        <v>※未入力の項目があります</v>
      </c>
      <c r="H1" s="193"/>
      <c r="I1" s="193"/>
      <c r="L1" s="197"/>
    </row>
    <row r="2" spans="1:13" ht="24.95" customHeight="1">
      <c r="B2" s="36" t="s">
        <v>39</v>
      </c>
      <c r="G2" s="190" t="s">
        <v>40</v>
      </c>
      <c r="H2" s="191"/>
      <c r="I2" s="222" t="str">
        <f>+I7</f>
        <v>未入力あり</v>
      </c>
    </row>
    <row r="3" spans="1:13" ht="24.95" customHeight="1">
      <c r="B3" s="35" t="s">
        <v>41</v>
      </c>
      <c r="G3" s="190" t="s">
        <v>42</v>
      </c>
      <c r="H3" s="191"/>
      <c r="I3" s="222" t="str">
        <f>+I24</f>
        <v>未入力あり</v>
      </c>
    </row>
    <row r="4" spans="1:13" ht="24.95" customHeight="1">
      <c r="B4" s="37" t="s">
        <v>43</v>
      </c>
      <c r="G4" s="190" t="s">
        <v>44</v>
      </c>
      <c r="H4" s="191"/>
      <c r="I4" s="222" t="str">
        <f>+I94</f>
        <v>未入力あり</v>
      </c>
    </row>
    <row r="5" spans="1:13" ht="24.95" customHeight="1">
      <c r="B5" s="38" t="s">
        <v>45</v>
      </c>
      <c r="D5" s="223"/>
      <c r="E5" s="37"/>
      <c r="F5" s="39"/>
      <c r="G5" s="190" t="s">
        <v>46</v>
      </c>
      <c r="H5" s="191"/>
      <c r="I5" s="222" t="str" cm="1">
        <f t="array" ref="I5">+IFERROR(IF(C16="該当なし","ー",_xlfn.IFS(OR(C16=L21,C16=L26),O162,AND(C10=K19,C16=L25),Q161,AND(C10=K19,C16=L27),Q163,AND(C10=K20,C16=L25),R161,AND(C10=K20,C16=L27),R163)),"ー")</f>
        <v>ー</v>
      </c>
    </row>
    <row r="6" spans="1:13" ht="24.95" customHeight="1">
      <c r="B6" s="40" t="s">
        <v>47</v>
      </c>
    </row>
    <row r="7" spans="1:13" ht="24.95" customHeight="1">
      <c r="B7" s="41" t="s">
        <v>40</v>
      </c>
      <c r="C7" s="42"/>
      <c r="D7" s="42"/>
      <c r="E7" s="42"/>
      <c r="F7" s="42"/>
      <c r="G7" s="42"/>
      <c r="H7" s="224"/>
      <c r="I7" s="196" t="str">
        <f>+IF(COUNTBLANK(C10:C16)+COUNTBLANK(C18:C19)&gt;0,"未入力あり","入力完了")</f>
        <v>未入力あり</v>
      </c>
      <c r="K7" s="92"/>
    </row>
    <row r="8" spans="1:13" ht="24.95" customHeight="1">
      <c r="B8" s="36" t="s">
        <v>48</v>
      </c>
    </row>
    <row r="9" spans="1:13" ht="24.75" customHeight="1">
      <c r="B9" t="s">
        <v>49</v>
      </c>
      <c r="C9"/>
      <c r="D9"/>
      <c r="E9"/>
      <c r="F9"/>
      <c r="G9"/>
      <c r="H9"/>
      <c r="K9" s="35" t="s">
        <v>50</v>
      </c>
    </row>
    <row r="10" spans="1:13" ht="24.95" customHeight="1">
      <c r="B10" s="43" t="s">
        <v>51</v>
      </c>
      <c r="C10" s="306">
        <f>+'【法人】1回目＞計算用シート'!C10</f>
        <v>0</v>
      </c>
      <c r="D10" s="307"/>
      <c r="E10" s="44" t="s">
        <v>52</v>
      </c>
      <c r="F10" s="44"/>
      <c r="G10" s="37"/>
      <c r="K10" s="35" t="s">
        <v>53</v>
      </c>
    </row>
    <row r="11" spans="1:13" ht="24.95" customHeight="1">
      <c r="B11" s="43" t="s">
        <v>54</v>
      </c>
      <c r="C11" s="306">
        <f>+'【法人】1回目＞計算用シート'!C11</f>
        <v>0</v>
      </c>
      <c r="D11" s="308"/>
      <c r="E11" s="35" t="s">
        <v>55</v>
      </c>
      <c r="K11" s="35" t="s">
        <v>56</v>
      </c>
    </row>
    <row r="12" spans="1:13" ht="24.95" customHeight="1">
      <c r="B12" s="43" t="s">
        <v>57</v>
      </c>
      <c r="C12" s="30">
        <f>+'【法人】1回目＞計算用シート'!C12</f>
        <v>0</v>
      </c>
      <c r="D12" t="s">
        <v>58</v>
      </c>
      <c r="K12" s="35" t="s">
        <v>59</v>
      </c>
    </row>
    <row r="13" spans="1:13" ht="24.75" customHeight="1">
      <c r="B13" s="43" t="s">
        <v>60</v>
      </c>
      <c r="C13" s="87">
        <f>+'【法人】1回目＞計算用シート'!C13</f>
        <v>0</v>
      </c>
      <c r="D13" s="87" t="str">
        <f>+'【法人】1回目＞計算用シート'!D13</f>
        <v/>
      </c>
      <c r="E13" s="35" t="s">
        <v>61</v>
      </c>
      <c r="F13"/>
      <c r="K13" s="35" t="s">
        <v>62</v>
      </c>
    </row>
    <row r="14" spans="1:13" ht="24.95" customHeight="1">
      <c r="B14" s="43" t="s">
        <v>63</v>
      </c>
      <c r="C14" s="6"/>
      <c r="D14" s="45" t="s">
        <v>64</v>
      </c>
      <c r="E14"/>
      <c r="F14"/>
      <c r="G14"/>
      <c r="H14"/>
      <c r="K14" s="35" t="s">
        <v>65</v>
      </c>
    </row>
    <row r="15" spans="1:13" ht="24.95" customHeight="1">
      <c r="B15" s="43" t="s">
        <v>66</v>
      </c>
      <c r="C15" s="200"/>
      <c r="D15" s="45" t="s">
        <v>67</v>
      </c>
      <c r="E15"/>
      <c r="F15"/>
      <c r="G15"/>
      <c r="H15"/>
      <c r="K15" s="35" t="s">
        <v>68</v>
      </c>
    </row>
    <row r="16" spans="1:13" ht="24.95" customHeight="1">
      <c r="B16" s="43" t="s">
        <v>69</v>
      </c>
      <c r="C16" s="212">
        <f>+'【法人】1回目＞計算用シート'!C16</f>
        <v>0</v>
      </c>
      <c r="D16" t="s">
        <v>70</v>
      </c>
      <c r="E16"/>
      <c r="F16"/>
      <c r="G16"/>
      <c r="H16"/>
      <c r="I16"/>
      <c r="J16"/>
      <c r="K16" s="35" t="s">
        <v>71</v>
      </c>
      <c r="L16"/>
      <c r="M16"/>
    </row>
    <row r="17" spans="2:13" ht="24.75" customHeight="1">
      <c r="B17" s="46" t="s">
        <v>72</v>
      </c>
      <c r="C17"/>
      <c r="D17"/>
      <c r="E17"/>
      <c r="F17"/>
      <c r="G17"/>
      <c r="H17"/>
      <c r="I17"/>
      <c r="J17"/>
      <c r="K17" t="s">
        <v>73</v>
      </c>
      <c r="L17"/>
      <c r="M17"/>
    </row>
    <row r="18" spans="2:13" ht="24.75" customHeight="1">
      <c r="B18" s="43" t="s">
        <v>74</v>
      </c>
      <c r="C18" s="309">
        <f>+'【法人】1回目＞計算用シート'!C18</f>
        <v>0</v>
      </c>
      <c r="D18" s="309"/>
      <c r="E18" s="309"/>
      <c r="F18" s="309"/>
      <c r="G18" s="309"/>
      <c r="H18" s="309"/>
      <c r="I18"/>
      <c r="J18"/>
      <c r="K18" t="s">
        <v>75</v>
      </c>
      <c r="L18"/>
      <c r="M18"/>
    </row>
    <row r="19" spans="2:13" ht="24.75" customHeight="1">
      <c r="B19" s="303" t="s">
        <v>76</v>
      </c>
      <c r="C19" s="310">
        <f>+'【法人】1回目＞計算用シート'!C19</f>
        <v>0</v>
      </c>
      <c r="D19" s="310"/>
      <c r="E19" s="310"/>
      <c r="F19" s="310"/>
      <c r="G19" s="310"/>
      <c r="H19" s="310"/>
      <c r="I19"/>
      <c r="J19"/>
      <c r="K19" t="s">
        <v>77</v>
      </c>
      <c r="L19"/>
      <c r="M19"/>
    </row>
    <row r="20" spans="2:13" ht="24.75" customHeight="1">
      <c r="B20" s="304"/>
      <c r="C20" s="310"/>
      <c r="D20" s="310"/>
      <c r="E20" s="310"/>
      <c r="F20" s="310"/>
      <c r="G20" s="310"/>
      <c r="H20" s="310"/>
      <c r="I20"/>
      <c r="J20"/>
      <c r="K20" t="s">
        <v>78</v>
      </c>
      <c r="L20"/>
      <c r="M20"/>
    </row>
    <row r="21" spans="2:13" ht="24.75" customHeight="1">
      <c r="B21" s="304"/>
      <c r="C21" s="310"/>
      <c r="D21" s="310"/>
      <c r="E21" s="310"/>
      <c r="F21" s="310"/>
      <c r="G21" s="310"/>
      <c r="H21" s="310"/>
      <c r="I21"/>
      <c r="J21"/>
      <c r="K21" t="s">
        <v>79</v>
      </c>
      <c r="L21" t="s">
        <v>80</v>
      </c>
      <c r="M21"/>
    </row>
    <row r="22" spans="2:13" ht="24.75" customHeight="1">
      <c r="B22" s="304"/>
      <c r="C22" s="310"/>
      <c r="D22" s="310"/>
      <c r="E22" s="310"/>
      <c r="F22" s="310"/>
      <c r="G22" s="310"/>
      <c r="H22" s="310"/>
      <c r="I22"/>
      <c r="J22"/>
      <c r="L22" s="35" t="s">
        <v>81</v>
      </c>
    </row>
    <row r="23" spans="2:13" ht="24.75" customHeight="1">
      <c r="C23"/>
      <c r="D23"/>
      <c r="E23"/>
      <c r="F23"/>
      <c r="G23"/>
      <c r="H23" s="194"/>
      <c r="I23"/>
      <c r="J23"/>
      <c r="K23" t="s">
        <v>82</v>
      </c>
      <c r="L23" t="s">
        <v>80</v>
      </c>
      <c r="M23"/>
    </row>
    <row r="24" spans="2:13" ht="24.95" customHeight="1">
      <c r="B24" s="41" t="s">
        <v>83</v>
      </c>
      <c r="C24" s="42"/>
      <c r="D24" s="42"/>
      <c r="E24" s="42"/>
      <c r="F24" s="42"/>
      <c r="G24" s="42"/>
      <c r="H24" s="224"/>
      <c r="I24" s="195" t="str">
        <f>+IF(COUNTBLANK(B27)+COUNTBLANK(C44:D54)+COUNTBLANK(C57:D57)+COUNTBLANK(C69)+COUNTBLANK(C71:C72)+COUNTBLANK(C74:C75)&gt;0,"未入力あり","入力完了")</f>
        <v>未入力あり</v>
      </c>
      <c r="J24"/>
      <c r="L24" t="s">
        <v>81</v>
      </c>
      <c r="M24"/>
    </row>
    <row r="25" spans="2:13" ht="24.75" customHeight="1">
      <c r="B25" s="36" t="s">
        <v>84</v>
      </c>
      <c r="C25"/>
      <c r="D25"/>
      <c r="E25"/>
      <c r="F25"/>
      <c r="G25"/>
      <c r="H25"/>
      <c r="I25"/>
      <c r="J25"/>
      <c r="K25" t="s">
        <v>85</v>
      </c>
      <c r="L25" t="s">
        <v>86</v>
      </c>
      <c r="M25"/>
    </row>
    <row r="26" spans="2:13" ht="24.75" customHeight="1">
      <c r="B26" s="35" t="s">
        <v>87</v>
      </c>
      <c r="C26"/>
      <c r="D26"/>
      <c r="E26"/>
      <c r="F26"/>
      <c r="G26"/>
      <c r="H26"/>
      <c r="I26"/>
      <c r="J26"/>
      <c r="K26"/>
      <c r="L26" t="s">
        <v>88</v>
      </c>
      <c r="M26"/>
    </row>
    <row r="27" spans="2:13" ht="24.75" customHeight="1">
      <c r="B27" s="290"/>
      <c r="C27" s="291"/>
      <c r="D27" s="291"/>
      <c r="E27" s="291"/>
      <c r="F27" s="291"/>
      <c r="G27" s="291"/>
      <c r="H27" s="292"/>
      <c r="I27"/>
      <c r="J27"/>
      <c r="K27"/>
      <c r="L27" t="s">
        <v>89</v>
      </c>
      <c r="M27"/>
    </row>
    <row r="28" spans="2:13" ht="24.75" customHeight="1">
      <c r="B28" s="293"/>
      <c r="C28" s="294"/>
      <c r="D28" s="294"/>
      <c r="E28" s="294"/>
      <c r="F28" s="294"/>
      <c r="G28" s="294"/>
      <c r="H28" s="295"/>
      <c r="I28"/>
      <c r="J28"/>
      <c r="K28"/>
      <c r="L28" t="s">
        <v>81</v>
      </c>
      <c r="M28"/>
    </row>
    <row r="29" spans="2:13" ht="24.75" customHeight="1">
      <c r="B29" s="293"/>
      <c r="C29" s="294"/>
      <c r="D29" s="294"/>
      <c r="E29" s="294"/>
      <c r="F29" s="294"/>
      <c r="G29" s="294"/>
      <c r="H29" s="295"/>
      <c r="I29"/>
      <c r="J29"/>
      <c r="K29"/>
      <c r="L29"/>
      <c r="M29"/>
    </row>
    <row r="30" spans="2:13" ht="24.75" customHeight="1">
      <c r="B30" s="293"/>
      <c r="C30" s="294"/>
      <c r="D30" s="294"/>
      <c r="E30" s="294"/>
      <c r="F30" s="294"/>
      <c r="G30" s="294"/>
      <c r="H30" s="295"/>
      <c r="I30"/>
      <c r="J30"/>
      <c r="K30"/>
      <c r="L30"/>
      <c r="M30"/>
    </row>
    <row r="31" spans="2:13" ht="24.75" customHeight="1">
      <c r="B31" s="293"/>
      <c r="C31" s="294"/>
      <c r="D31" s="294"/>
      <c r="E31" s="294"/>
      <c r="F31" s="294"/>
      <c r="G31" s="294"/>
      <c r="H31" s="295"/>
      <c r="I31"/>
      <c r="J31"/>
      <c r="K31"/>
      <c r="L31"/>
      <c r="M31"/>
    </row>
    <row r="32" spans="2:13" ht="24.75" customHeight="1">
      <c r="B32" s="293"/>
      <c r="C32" s="294"/>
      <c r="D32" s="294"/>
      <c r="E32" s="294"/>
      <c r="F32" s="294"/>
      <c r="G32" s="294"/>
      <c r="H32" s="295"/>
      <c r="I32"/>
      <c r="J32"/>
      <c r="K32"/>
      <c r="L32"/>
      <c r="M32"/>
    </row>
    <row r="33" spans="2:13" ht="24.75" customHeight="1">
      <c r="B33" s="293"/>
      <c r="C33" s="294"/>
      <c r="D33" s="294"/>
      <c r="E33" s="294"/>
      <c r="F33" s="294"/>
      <c r="G33" s="294"/>
      <c r="H33" s="295"/>
      <c r="I33"/>
      <c r="J33"/>
      <c r="K33"/>
      <c r="L33"/>
      <c r="M33"/>
    </row>
    <row r="34" spans="2:13" ht="24.75" customHeight="1">
      <c r="B34" s="293"/>
      <c r="C34" s="294"/>
      <c r="D34" s="294"/>
      <c r="E34" s="294"/>
      <c r="F34" s="294"/>
      <c r="G34" s="294"/>
      <c r="H34" s="295"/>
      <c r="I34"/>
      <c r="J34"/>
      <c r="K34"/>
      <c r="L34"/>
      <c r="M34"/>
    </row>
    <row r="35" spans="2:13" ht="24.75" customHeight="1">
      <c r="B35" s="296"/>
      <c r="C35" s="297"/>
      <c r="D35" s="297"/>
      <c r="E35" s="297"/>
      <c r="F35" s="297"/>
      <c r="G35" s="297"/>
      <c r="H35" s="298"/>
      <c r="I35"/>
      <c r="J35"/>
      <c r="K35"/>
      <c r="L35"/>
      <c r="M35"/>
    </row>
    <row r="36" spans="2:13" ht="24.75" customHeight="1">
      <c r="B36" s="47"/>
      <c r="C36"/>
      <c r="D36"/>
      <c r="E36"/>
      <c r="F36"/>
      <c r="G36"/>
      <c r="H36"/>
      <c r="I36"/>
      <c r="J36"/>
      <c r="K36"/>
      <c r="L36"/>
      <c r="M36"/>
    </row>
    <row r="37" spans="2:13" ht="24.95" customHeight="1">
      <c r="B37" s="36" t="s">
        <v>90</v>
      </c>
      <c r="C37"/>
      <c r="D37"/>
      <c r="E37"/>
      <c r="F37"/>
      <c r="G37"/>
      <c r="H37"/>
      <c r="I37"/>
      <c r="J37"/>
      <c r="K37"/>
      <c r="L37"/>
      <c r="M37"/>
    </row>
    <row r="38" spans="2:13" ht="24.95" customHeight="1">
      <c r="B38" s="275" t="s">
        <v>91</v>
      </c>
      <c r="C38" s="275"/>
      <c r="D38" s="275"/>
      <c r="E38" s="275"/>
      <c r="F38" s="275"/>
      <c r="G38" s="275"/>
      <c r="H38" s="275"/>
      <c r="I38"/>
      <c r="J38"/>
      <c r="K38"/>
      <c r="L38"/>
      <c r="M38"/>
    </row>
    <row r="39" spans="2:13" ht="24.95" customHeight="1">
      <c r="B39" s="276" t="s">
        <v>92</v>
      </c>
      <c r="C39" s="275"/>
      <c r="D39" s="275"/>
      <c r="E39" s="275"/>
      <c r="F39" s="275"/>
      <c r="G39" s="275"/>
      <c r="H39" s="275"/>
    </row>
    <row r="40" spans="2:13" ht="24.95" customHeight="1">
      <c r="B40" s="277" t="s">
        <v>93</v>
      </c>
      <c r="C40" s="278"/>
      <c r="D40" s="278"/>
      <c r="E40" s="278"/>
      <c r="F40" s="278"/>
      <c r="G40" s="278"/>
      <c r="H40" s="278"/>
    </row>
    <row r="41" spans="2:13" ht="24.95" customHeight="1">
      <c r="B41" s="279" t="s">
        <v>94</v>
      </c>
      <c r="C41" s="281" t="s">
        <v>95</v>
      </c>
      <c r="D41" s="284" t="s">
        <v>96</v>
      </c>
      <c r="E41" s="284"/>
      <c r="F41" s="284"/>
      <c r="G41" s="284"/>
      <c r="H41" s="284"/>
    </row>
    <row r="42" spans="2:13" ht="24.95" customHeight="1">
      <c r="B42" s="279"/>
      <c r="C42" s="282"/>
      <c r="D42" s="285" t="s">
        <v>97</v>
      </c>
      <c r="E42" s="287" t="s">
        <v>98</v>
      </c>
      <c r="F42" s="288"/>
      <c r="G42" s="288"/>
      <c r="H42" s="289"/>
    </row>
    <row r="43" spans="2:13" ht="24.95" customHeight="1">
      <c r="B43" s="280"/>
      <c r="C43" s="283"/>
      <c r="D43" s="286"/>
      <c r="E43" s="204" t="s">
        <v>99</v>
      </c>
      <c r="F43" s="8"/>
      <c r="G43" s="204" t="s">
        <v>99</v>
      </c>
      <c r="H43" s="8"/>
    </row>
    <row r="44" spans="2:13" ht="24.95" customHeight="1">
      <c r="B44" s="48" t="s">
        <v>100</v>
      </c>
      <c r="C44" s="7"/>
      <c r="D44" s="7"/>
      <c r="E44" s="272"/>
      <c r="F44" s="259"/>
      <c r="G44" s="258"/>
      <c r="H44" s="259"/>
    </row>
    <row r="45" spans="2:13" ht="24.95" customHeight="1">
      <c r="B45" s="48" t="s">
        <v>101</v>
      </c>
      <c r="C45" s="7"/>
      <c r="D45" s="7"/>
      <c r="E45" s="272"/>
      <c r="F45" s="259"/>
      <c r="G45" s="258"/>
      <c r="H45" s="259"/>
    </row>
    <row r="46" spans="2:13" ht="24.95" customHeight="1">
      <c r="B46" s="48" t="s">
        <v>102</v>
      </c>
      <c r="C46" s="17">
        <f>C44-C45</f>
        <v>0</v>
      </c>
      <c r="D46" s="17">
        <f>D44-D45</f>
        <v>0</v>
      </c>
      <c r="E46" s="273">
        <f>E44-E45</f>
        <v>0</v>
      </c>
      <c r="F46" s="274"/>
      <c r="G46" s="260">
        <f>G44-G45</f>
        <v>0</v>
      </c>
      <c r="H46" s="274"/>
    </row>
    <row r="47" spans="2:13" ht="24.95" customHeight="1">
      <c r="B47" s="48" t="s">
        <v>103</v>
      </c>
      <c r="C47" s="7"/>
      <c r="D47" s="7"/>
      <c r="E47" s="272"/>
      <c r="F47" s="259"/>
      <c r="G47" s="258"/>
      <c r="H47" s="259"/>
    </row>
    <row r="48" spans="2:13" ht="24.95" customHeight="1">
      <c r="B48" s="48" t="s">
        <v>104</v>
      </c>
      <c r="C48" s="17">
        <f>C46-C47</f>
        <v>0</v>
      </c>
      <c r="D48" s="17">
        <f>D46-D47</f>
        <v>0</v>
      </c>
      <c r="E48" s="273">
        <f>E46-E47</f>
        <v>0</v>
      </c>
      <c r="F48" s="261"/>
      <c r="G48" s="260">
        <f>G46-G47</f>
        <v>0</v>
      </c>
      <c r="H48" s="274"/>
    </row>
    <row r="49" spans="2:8" ht="24.95" customHeight="1">
      <c r="B49" s="48" t="s">
        <v>105</v>
      </c>
      <c r="C49" s="7"/>
      <c r="D49" s="7"/>
      <c r="E49" s="272"/>
      <c r="F49" s="259"/>
      <c r="G49" s="258"/>
      <c r="H49" s="259"/>
    </row>
    <row r="50" spans="2:8" ht="24.95" customHeight="1">
      <c r="B50" s="48" t="s">
        <v>106</v>
      </c>
      <c r="C50" s="7"/>
      <c r="D50" s="7"/>
      <c r="E50" s="272"/>
      <c r="F50" s="259"/>
      <c r="G50" s="258"/>
      <c r="H50" s="259"/>
    </row>
    <row r="51" spans="2:8" ht="24.95" customHeight="1">
      <c r="B51" s="48" t="s">
        <v>107</v>
      </c>
      <c r="C51" s="17">
        <f>C48+C49-C50</f>
        <v>0</v>
      </c>
      <c r="D51" s="17">
        <f>D48+D49-D50</f>
        <v>0</v>
      </c>
      <c r="E51" s="273">
        <f>E48+E49-E50</f>
        <v>0</v>
      </c>
      <c r="F51" s="274"/>
      <c r="G51" s="260">
        <f>G48+G49-G50</f>
        <v>0</v>
      </c>
      <c r="H51" s="274"/>
    </row>
    <row r="52" spans="2:8" ht="24.95" customHeight="1">
      <c r="B52" s="49" t="s">
        <v>108</v>
      </c>
      <c r="C52" s="9"/>
      <c r="D52" s="9"/>
      <c r="E52" s="258"/>
      <c r="F52" s="259"/>
      <c r="G52" s="258"/>
      <c r="H52" s="259"/>
    </row>
    <row r="53" spans="2:8" ht="24.95" customHeight="1">
      <c r="B53" s="48" t="s">
        <v>109</v>
      </c>
      <c r="C53" s="7"/>
      <c r="D53" s="7"/>
      <c r="E53" s="258"/>
      <c r="F53" s="259"/>
      <c r="G53" s="258"/>
      <c r="H53" s="259"/>
    </row>
    <row r="54" spans="2:8" ht="24.95" customHeight="1">
      <c r="B54" s="48" t="s">
        <v>110</v>
      </c>
      <c r="C54" s="17">
        <f>C51+C52-C53</f>
        <v>0</v>
      </c>
      <c r="D54" s="17">
        <f>D51+D52-D53</f>
        <v>0</v>
      </c>
      <c r="E54" s="260">
        <f>E51+E52-E53</f>
        <v>0</v>
      </c>
      <c r="F54" s="261"/>
      <c r="G54" s="260">
        <f>G51+G52-G53</f>
        <v>0</v>
      </c>
      <c r="H54" s="261"/>
    </row>
    <row r="55" spans="2:8" ht="24.95" customHeight="1">
      <c r="B55" s="35" t="s">
        <v>111</v>
      </c>
    </row>
    <row r="56" spans="2:8" ht="24.95" customHeight="1">
      <c r="B56" s="50"/>
      <c r="C56" s="51" t="s">
        <v>112</v>
      </c>
      <c r="D56" s="51" t="s">
        <v>97</v>
      </c>
      <c r="E56" s="262" t="s">
        <v>113</v>
      </c>
      <c r="F56" s="263"/>
      <c r="G56" s="263"/>
      <c r="H56" s="264"/>
    </row>
    <row r="57" spans="2:8" ht="24.95" customHeight="1">
      <c r="B57" s="52" t="s">
        <v>114</v>
      </c>
      <c r="C57" s="10"/>
      <c r="D57" s="10"/>
      <c r="E57" s="265">
        <f>C57-D57</f>
        <v>0</v>
      </c>
      <c r="F57" s="266"/>
      <c r="G57" s="266"/>
      <c r="H57" s="267"/>
    </row>
    <row r="59" spans="2:8" ht="24.95" customHeight="1">
      <c r="B59" s="36" t="s">
        <v>115</v>
      </c>
    </row>
    <row r="60" spans="2:8" ht="24.95" customHeight="1">
      <c r="B60" s="35" t="s">
        <v>116</v>
      </c>
    </row>
    <row r="61" spans="2:8" ht="24.95" customHeight="1">
      <c r="B61" s="53" t="s">
        <v>117</v>
      </c>
      <c r="C61" s="53"/>
    </row>
    <row r="62" spans="2:8" ht="24.95" customHeight="1">
      <c r="B62" s="203" t="s">
        <v>118</v>
      </c>
      <c r="C62" s="18">
        <f>D44</f>
        <v>0</v>
      </c>
      <c r="D62" s="47" t="s">
        <v>119</v>
      </c>
      <c r="E62" s="47"/>
      <c r="F62" s="47"/>
      <c r="G62" s="47"/>
      <c r="H62" s="47"/>
    </row>
    <row r="63" spans="2:8" ht="24.95" customHeight="1">
      <c r="B63" s="203" t="s">
        <v>120</v>
      </c>
      <c r="C63" s="18">
        <f>D45</f>
        <v>0</v>
      </c>
      <c r="D63" s="47"/>
      <c r="E63" s="47"/>
      <c r="F63" s="47"/>
      <c r="G63" s="47"/>
      <c r="H63" s="47"/>
    </row>
    <row r="64" spans="2:8" ht="24.95" customHeight="1">
      <c r="B64" s="203" t="s">
        <v>121</v>
      </c>
      <c r="C64" s="18">
        <f>D47</f>
        <v>0</v>
      </c>
      <c r="D64" s="47"/>
      <c r="E64" s="47"/>
      <c r="F64" s="47"/>
      <c r="G64" s="47"/>
      <c r="H64" s="47"/>
    </row>
    <row r="65" spans="2:8" ht="24.95" customHeight="1">
      <c r="B65" s="203" t="s">
        <v>122</v>
      </c>
      <c r="C65" s="18">
        <f>D49</f>
        <v>0</v>
      </c>
      <c r="D65" s="47"/>
      <c r="E65" s="47"/>
      <c r="F65" s="47"/>
      <c r="G65" s="47"/>
      <c r="H65" s="47"/>
    </row>
    <row r="66" spans="2:8" ht="24.95" customHeight="1">
      <c r="B66" s="203" t="s">
        <v>123</v>
      </c>
      <c r="C66" s="18">
        <f>D50</f>
        <v>0</v>
      </c>
      <c r="D66" s="47"/>
      <c r="E66" s="47"/>
      <c r="F66" s="47"/>
      <c r="G66" s="47"/>
      <c r="H66" s="47"/>
    </row>
    <row r="67" spans="2:8" ht="24.95" customHeight="1">
      <c r="B67" s="203" t="s">
        <v>124</v>
      </c>
      <c r="C67" s="18">
        <f>D52</f>
        <v>0</v>
      </c>
      <c r="D67" s="47"/>
      <c r="E67" s="47"/>
      <c r="F67" s="47"/>
      <c r="G67" s="47"/>
      <c r="H67" s="47"/>
    </row>
    <row r="68" spans="2:8" ht="24.95" customHeight="1">
      <c r="B68" s="203" t="s">
        <v>125</v>
      </c>
      <c r="C68" s="18">
        <f>D53</f>
        <v>0</v>
      </c>
      <c r="D68" s="47"/>
      <c r="E68" s="47"/>
      <c r="F68" s="47"/>
      <c r="G68" s="47"/>
      <c r="H68" s="47"/>
    </row>
    <row r="69" spans="2:8" ht="24.95" customHeight="1">
      <c r="B69" s="203" t="s">
        <v>264</v>
      </c>
      <c r="C69" s="11"/>
      <c r="D69" s="236" t="s">
        <v>265</v>
      </c>
      <c r="E69" s="236"/>
      <c r="F69" s="236"/>
      <c r="G69" s="47"/>
      <c r="H69" s="47"/>
    </row>
    <row r="70" spans="2:8" ht="9.9499999999999993" customHeight="1">
      <c r="B70" s="54"/>
      <c r="C70" s="55"/>
      <c r="D70" s="235"/>
      <c r="E70" s="235"/>
      <c r="F70" s="235"/>
      <c r="G70" s="47"/>
      <c r="H70" s="47"/>
    </row>
    <row r="71" spans="2:8" ht="24.95" customHeight="1">
      <c r="B71" s="203" t="s">
        <v>126</v>
      </c>
      <c r="C71" s="18">
        <f>+'【法人】1回目＞計算用シート'!C71</f>
        <v>0</v>
      </c>
      <c r="D71" s="235"/>
      <c r="E71" s="47"/>
      <c r="F71" s="47"/>
      <c r="G71" s="47"/>
      <c r="H71" s="47"/>
    </row>
    <row r="72" spans="2:8" ht="24.95" customHeight="1">
      <c r="B72" s="203" t="s">
        <v>128</v>
      </c>
      <c r="C72" s="18">
        <f>+'【法人】1回目＞計算用シート'!C72</f>
        <v>0</v>
      </c>
      <c r="D72" s="235"/>
      <c r="E72" s="47"/>
      <c r="F72" s="47"/>
      <c r="G72" s="47"/>
      <c r="H72" s="47"/>
    </row>
    <row r="73" spans="2:8" ht="9.9499999999999993" customHeight="1">
      <c r="B73" s="54"/>
      <c r="C73" s="55"/>
      <c r="D73" s="235"/>
      <c r="E73" s="235"/>
      <c r="F73" s="235"/>
      <c r="G73" s="47"/>
      <c r="H73" s="47"/>
    </row>
    <row r="74" spans="2:8" ht="24.95" customHeight="1">
      <c r="B74" s="203" t="s">
        <v>130</v>
      </c>
      <c r="C74" s="11"/>
      <c r="D74" s="235" t="s">
        <v>131</v>
      </c>
      <c r="E74" s="47"/>
      <c r="F74" s="47"/>
      <c r="G74" s="47"/>
      <c r="H74" s="47"/>
    </row>
    <row r="75" spans="2:8" ht="24.95" customHeight="1">
      <c r="B75" s="203" t="s">
        <v>132</v>
      </c>
      <c r="C75" s="11"/>
      <c r="D75" s="235" t="s">
        <v>133</v>
      </c>
      <c r="E75" s="47"/>
      <c r="F75" s="47"/>
      <c r="G75" s="47"/>
      <c r="H75" s="47"/>
    </row>
    <row r="76" spans="2:8" ht="24.95" customHeight="1">
      <c r="C76" s="56"/>
      <c r="D76" s="47" t="s">
        <v>134</v>
      </c>
      <c r="E76" s="47"/>
      <c r="F76" s="47"/>
      <c r="G76" s="47"/>
      <c r="H76" s="47"/>
    </row>
    <row r="77" spans="2:8" ht="24.95" customHeight="1">
      <c r="B77" s="36" t="s">
        <v>135</v>
      </c>
      <c r="C77" s="56"/>
      <c r="D77" s="47"/>
      <c r="E77" s="47"/>
      <c r="F77" s="47"/>
      <c r="G77" s="47"/>
      <c r="H77" s="47"/>
    </row>
    <row r="78" spans="2:8" ht="24.95" customHeight="1">
      <c r="B78" s="53" t="s">
        <v>117</v>
      </c>
      <c r="C78" s="57" t="s">
        <v>136</v>
      </c>
      <c r="D78" s="58" t="s">
        <v>137</v>
      </c>
      <c r="E78" s="47"/>
      <c r="F78" s="47"/>
      <c r="G78" s="47"/>
      <c r="H78" s="47"/>
    </row>
    <row r="79" spans="2:8" ht="24.95" customHeight="1">
      <c r="B79" s="59" t="s">
        <v>138</v>
      </c>
      <c r="C79" s="22">
        <f>C44</f>
        <v>0</v>
      </c>
      <c r="D79" s="22">
        <f>D44</f>
        <v>0</v>
      </c>
      <c r="E79" s="47"/>
      <c r="F79" s="47"/>
      <c r="G79" s="47"/>
      <c r="H79" s="47"/>
    </row>
    <row r="80" spans="2:8" ht="24.95" customHeight="1">
      <c r="B80" s="59" t="s">
        <v>139</v>
      </c>
      <c r="C80" s="22">
        <f>C46</f>
        <v>0</v>
      </c>
      <c r="D80" s="22">
        <f>D46</f>
        <v>0</v>
      </c>
      <c r="E80" s="47"/>
      <c r="F80" s="47"/>
      <c r="G80" s="47"/>
      <c r="H80" s="47"/>
    </row>
    <row r="81" spans="2:9" ht="24.95" customHeight="1" thickBot="1">
      <c r="B81" s="60" t="s">
        <v>140</v>
      </c>
      <c r="C81" s="23">
        <f>C51</f>
        <v>0</v>
      </c>
      <c r="D81" s="61"/>
      <c r="E81" s="47"/>
      <c r="F81" s="47"/>
      <c r="G81" s="47"/>
      <c r="H81" s="47"/>
    </row>
    <row r="82" spans="2:9" ht="24.95" customHeight="1">
      <c r="B82" s="62" t="s">
        <v>141</v>
      </c>
      <c r="C82" s="19">
        <f>C57</f>
        <v>0</v>
      </c>
      <c r="D82" s="19">
        <f>D57</f>
        <v>0</v>
      </c>
      <c r="E82" s="47"/>
      <c r="F82" s="47"/>
      <c r="G82" s="47"/>
      <c r="H82" s="47"/>
    </row>
    <row r="83" spans="2:9" ht="24.95" customHeight="1">
      <c r="C83" s="56"/>
      <c r="D83" s="47"/>
      <c r="E83" s="47"/>
      <c r="F83" s="47"/>
      <c r="G83" s="47"/>
      <c r="H83" s="47"/>
    </row>
    <row r="84" spans="2:9" ht="24.95" customHeight="1">
      <c r="B84" s="36" t="s">
        <v>142</v>
      </c>
      <c r="C84" s="63"/>
      <c r="D84" s="47"/>
      <c r="E84" s="47"/>
      <c r="F84" s="47"/>
      <c r="G84" s="47"/>
      <c r="H84" s="47"/>
    </row>
    <row r="85" spans="2:9" ht="24.95" customHeight="1">
      <c r="B85" s="53" t="s">
        <v>117</v>
      </c>
      <c r="C85" s="28" t="s">
        <v>143</v>
      </c>
      <c r="D85" s="47"/>
      <c r="E85" s="47"/>
      <c r="F85" s="47"/>
      <c r="G85" s="47"/>
      <c r="H85" s="47"/>
    </row>
    <row r="86" spans="2:9" ht="24.95" customHeight="1">
      <c r="B86" s="59" t="s">
        <v>144</v>
      </c>
      <c r="C86" s="20">
        <f>C71</f>
        <v>0</v>
      </c>
      <c r="D86" s="232" t="s">
        <v>145</v>
      </c>
      <c r="E86" s="233"/>
      <c r="F86" s="233"/>
      <c r="G86" s="233"/>
      <c r="H86" s="233"/>
    </row>
    <row r="87" spans="2:9" ht="24.95" customHeight="1">
      <c r="B87" s="59" t="s">
        <v>146</v>
      </c>
      <c r="C87" s="20">
        <f>C62+C65+C67-C63-C64-C66-C68-C69+'【法人】3回目＞計算用シート'!C87</f>
        <v>0</v>
      </c>
      <c r="D87" s="232" t="s">
        <v>269</v>
      </c>
      <c r="E87" s="233"/>
      <c r="F87" s="233"/>
      <c r="G87" s="233"/>
      <c r="H87" s="233"/>
    </row>
    <row r="88" spans="2:9" ht="24.95" customHeight="1">
      <c r="B88" s="59" t="s">
        <v>148</v>
      </c>
      <c r="C88" s="20">
        <f>C72</f>
        <v>0</v>
      </c>
      <c r="D88" s="232" t="s">
        <v>149</v>
      </c>
      <c r="E88" s="233"/>
      <c r="F88" s="233"/>
      <c r="G88" s="233"/>
      <c r="H88" s="233"/>
    </row>
    <row r="89" spans="2:9" ht="24.95" customHeight="1">
      <c r="B89" s="59" t="s">
        <v>150</v>
      </c>
      <c r="C89" s="20">
        <f>C63+C64+C66+C68+C69+'【法人】3回目＞計算用シート'!C89</f>
        <v>0</v>
      </c>
      <c r="D89" s="232" t="s">
        <v>270</v>
      </c>
      <c r="E89" s="233"/>
      <c r="F89" s="233"/>
      <c r="G89" s="233"/>
      <c r="H89" s="233"/>
    </row>
    <row r="90" spans="2:9" ht="24.95" customHeight="1">
      <c r="B90" s="59" t="s">
        <v>151</v>
      </c>
      <c r="C90" s="20">
        <f>IFERROR(INT(IF(((C87-C88)*C86/C89)&gt;=0,(C87-C88)*C86/C89,0)),IFERROR(INT(IF(((C87-C88)*C86/C89)&gt;=0,(C87-C88)*C86/C89,0)),0))</f>
        <v>0</v>
      </c>
      <c r="D90" s="232" t="s">
        <v>152</v>
      </c>
      <c r="E90" s="233"/>
      <c r="F90" s="233"/>
      <c r="G90" s="233"/>
      <c r="H90" s="233"/>
    </row>
    <row r="91" spans="2:9" ht="24.95" customHeight="1" thickBot="1">
      <c r="B91" s="64" t="s">
        <v>153</v>
      </c>
      <c r="C91" s="21">
        <f>C74+C75</f>
        <v>0</v>
      </c>
      <c r="D91" s="232" t="s">
        <v>154</v>
      </c>
      <c r="E91" s="233"/>
      <c r="F91" s="233"/>
      <c r="G91" s="233"/>
      <c r="H91" s="233"/>
    </row>
    <row r="92" spans="2:9" ht="24.95" customHeight="1" thickTop="1" thickBot="1">
      <c r="B92" s="65" t="s">
        <v>155</v>
      </c>
      <c r="C92" s="66">
        <f>INT(IF(C91=C86,0,IF(C90&gt;C86,C86-C91,MAX(C90-C91,0))))</f>
        <v>0</v>
      </c>
      <c r="D92" s="234" t="s">
        <v>156</v>
      </c>
      <c r="E92" s="233"/>
      <c r="F92" s="233"/>
      <c r="G92" s="233"/>
      <c r="H92" s="233"/>
    </row>
    <row r="93" spans="2:9" ht="24.95" customHeight="1" thickTop="1"/>
    <row r="94" spans="2:9" ht="24.95" customHeight="1">
      <c r="B94" s="41" t="s">
        <v>44</v>
      </c>
      <c r="C94" s="67"/>
      <c r="D94" s="67"/>
      <c r="E94" s="67"/>
      <c r="F94" s="67"/>
      <c r="G94" s="67"/>
      <c r="H94" s="224"/>
      <c r="I94" s="196" t="str">
        <f>+IF(COUNTBLANK(C97:D102)+COUNTBLANK(C110:D119)+COUNTBLANK(C124:D129)+COUNTBLANK(C135:D149)&gt;0,"未入力あり","入力完了")</f>
        <v>未入力あり</v>
      </c>
    </row>
    <row r="95" spans="2:9" ht="24.95" customHeight="1">
      <c r="B95" s="68" t="s">
        <v>157</v>
      </c>
      <c r="C95" s="189"/>
      <c r="D95" s="69"/>
    </row>
    <row r="96" spans="2:9" ht="24.95" customHeight="1">
      <c r="B96" s="70" t="s">
        <v>94</v>
      </c>
      <c r="C96" s="71" t="s">
        <v>112</v>
      </c>
      <c r="D96" s="71" t="s">
        <v>97</v>
      </c>
      <c r="E96" s="38"/>
      <c r="F96" s="38"/>
    </row>
    <row r="97" spans="2:6" ht="24.95" customHeight="1">
      <c r="B97" s="72" t="s">
        <v>158</v>
      </c>
      <c r="C97" s="12"/>
      <c r="D97" s="12"/>
    </row>
    <row r="98" spans="2:6" ht="24.95" customHeight="1">
      <c r="B98" s="72" t="s">
        <v>159</v>
      </c>
      <c r="C98" s="12"/>
      <c r="D98" s="12"/>
    </row>
    <row r="99" spans="2:6" ht="24.95" customHeight="1">
      <c r="B99" s="72" t="s">
        <v>160</v>
      </c>
      <c r="C99" s="12"/>
      <c r="D99" s="12"/>
    </row>
    <row r="100" spans="2:6" ht="24.95" customHeight="1">
      <c r="B100" s="72" t="s">
        <v>161</v>
      </c>
      <c r="C100" s="12"/>
      <c r="D100" s="12"/>
    </row>
    <row r="101" spans="2:6" ht="24.95" customHeight="1">
      <c r="B101" s="72" t="s">
        <v>162</v>
      </c>
      <c r="C101" s="12"/>
      <c r="D101" s="12"/>
    </row>
    <row r="102" spans="2:6" ht="24.95" customHeight="1" thickBot="1">
      <c r="B102" s="73" t="s">
        <v>163</v>
      </c>
      <c r="C102" s="13"/>
      <c r="D102" s="13"/>
    </row>
    <row r="103" spans="2:6" ht="24.95" customHeight="1" thickTop="1">
      <c r="B103" s="74" t="s">
        <v>164</v>
      </c>
      <c r="C103" s="31">
        <f>SUM(C97:C102)</f>
        <v>0</v>
      </c>
      <c r="D103" s="31">
        <f>SUM(D97:D102)</f>
        <v>0</v>
      </c>
    </row>
    <row r="105" spans="2:6" ht="24.95" customHeight="1">
      <c r="B105" s="68" t="s">
        <v>165</v>
      </c>
      <c r="C105" s="189"/>
      <c r="D105" s="75"/>
    </row>
    <row r="106" spans="2:6" ht="24.95" customHeight="1">
      <c r="B106" s="70" t="s">
        <v>94</v>
      </c>
      <c r="C106" s="71" t="s">
        <v>112</v>
      </c>
      <c r="D106" s="71" t="s">
        <v>97</v>
      </c>
      <c r="E106" s="38"/>
      <c r="F106" s="38"/>
    </row>
    <row r="107" spans="2:6" ht="24.95" customHeight="1">
      <c r="B107" s="76" t="s">
        <v>166</v>
      </c>
      <c r="C107" s="24">
        <f t="shared" ref="C107:D109" si="0">C97</f>
        <v>0</v>
      </c>
      <c r="D107" s="24">
        <f t="shared" si="0"/>
        <v>0</v>
      </c>
    </row>
    <row r="108" spans="2:6" ht="24.95" customHeight="1">
      <c r="B108" s="76" t="s">
        <v>167</v>
      </c>
      <c r="C108" s="24">
        <f t="shared" si="0"/>
        <v>0</v>
      </c>
      <c r="D108" s="24">
        <f t="shared" si="0"/>
        <v>0</v>
      </c>
    </row>
    <row r="109" spans="2:6" ht="24.95" customHeight="1">
      <c r="B109" s="76" t="s">
        <v>168</v>
      </c>
      <c r="C109" s="24">
        <f t="shared" si="0"/>
        <v>0</v>
      </c>
      <c r="D109" s="24">
        <f t="shared" si="0"/>
        <v>0</v>
      </c>
    </row>
    <row r="110" spans="2:6" ht="24.95" customHeight="1">
      <c r="B110" s="72" t="s">
        <v>169</v>
      </c>
      <c r="C110" s="12"/>
      <c r="D110" s="12"/>
    </row>
    <row r="111" spans="2:6" ht="24.95" customHeight="1">
      <c r="B111" s="72" t="s">
        <v>170</v>
      </c>
      <c r="C111" s="12"/>
      <c r="D111" s="12"/>
    </row>
    <row r="112" spans="2:6" ht="24.95" customHeight="1">
      <c r="B112" s="76" t="s">
        <v>171</v>
      </c>
      <c r="C112" s="24">
        <f>C100</f>
        <v>0</v>
      </c>
      <c r="D112" s="24">
        <f>D100</f>
        <v>0</v>
      </c>
    </row>
    <row r="113" spans="2:6" ht="24.95" customHeight="1">
      <c r="B113" s="72" t="s">
        <v>172</v>
      </c>
      <c r="C113" s="12"/>
      <c r="D113" s="12"/>
    </row>
    <row r="114" spans="2:6" ht="24.95" customHeight="1">
      <c r="B114" s="72" t="s">
        <v>263</v>
      </c>
      <c r="C114" s="12"/>
      <c r="D114" s="12"/>
    </row>
    <row r="115" spans="2:6" ht="24.95" customHeight="1">
      <c r="B115" s="72" t="s">
        <v>266</v>
      </c>
      <c r="C115" s="12"/>
      <c r="D115" s="12"/>
    </row>
    <row r="116" spans="2:6" ht="24.95" customHeight="1">
      <c r="B116" s="76" t="s">
        <v>173</v>
      </c>
      <c r="C116" s="24">
        <f>C101</f>
        <v>0</v>
      </c>
      <c r="D116" s="24">
        <f>D101</f>
        <v>0</v>
      </c>
    </row>
    <row r="117" spans="2:6" ht="24.95" customHeight="1">
      <c r="B117" s="72" t="s">
        <v>174</v>
      </c>
      <c r="C117" s="12"/>
      <c r="D117" s="12"/>
    </row>
    <row r="118" spans="2:6" ht="24.95" customHeight="1">
      <c r="B118" s="76" t="s">
        <v>175</v>
      </c>
      <c r="C118" s="24">
        <f>C102</f>
        <v>0</v>
      </c>
      <c r="D118" s="24">
        <f>D102</f>
        <v>0</v>
      </c>
    </row>
    <row r="119" spans="2:6" ht="24.95" customHeight="1" thickBot="1">
      <c r="B119" s="77" t="s">
        <v>176</v>
      </c>
      <c r="C119" s="14"/>
      <c r="D119" s="14"/>
    </row>
    <row r="120" spans="2:6" ht="24.95" customHeight="1" thickTop="1">
      <c r="B120" s="78" t="s">
        <v>177</v>
      </c>
      <c r="C120" s="25">
        <f>SUM(C107:C119)</f>
        <v>0</v>
      </c>
      <c r="D120" s="25">
        <f>SUM(D107:D119)</f>
        <v>0</v>
      </c>
    </row>
    <row r="121" spans="2:6" ht="24.95" customHeight="1">
      <c r="B121" s="79"/>
    </row>
    <row r="122" spans="2:6" ht="24" customHeight="1">
      <c r="B122" s="68" t="s">
        <v>178</v>
      </c>
      <c r="C122" s="189"/>
      <c r="D122" s="69"/>
    </row>
    <row r="123" spans="2:6" ht="24.95" customHeight="1">
      <c r="B123" s="80" t="s">
        <v>94</v>
      </c>
      <c r="C123" s="71" t="s">
        <v>112</v>
      </c>
      <c r="D123" s="71" t="s">
        <v>97</v>
      </c>
      <c r="E123" s="38"/>
      <c r="F123" s="38"/>
    </row>
    <row r="124" spans="2:6" ht="24.95" customHeight="1">
      <c r="B124" s="72" t="s">
        <v>179</v>
      </c>
      <c r="C124" s="12"/>
      <c r="D124" s="12"/>
    </row>
    <row r="125" spans="2:6" ht="24.95" customHeight="1">
      <c r="B125" s="72" t="s">
        <v>180</v>
      </c>
      <c r="C125" s="12"/>
      <c r="D125" s="12"/>
    </row>
    <row r="126" spans="2:6" ht="24.95" customHeight="1">
      <c r="B126" s="72" t="s">
        <v>181</v>
      </c>
      <c r="C126" s="12"/>
      <c r="D126" s="12"/>
    </row>
    <row r="127" spans="2:6" ht="24.95" customHeight="1" thickBot="1">
      <c r="B127" s="73" t="s">
        <v>176</v>
      </c>
      <c r="C127" s="13"/>
      <c r="D127" s="13"/>
    </row>
    <row r="128" spans="2:6" ht="24.95" customHeight="1" thickTop="1" thickBot="1">
      <c r="B128" s="81" t="s">
        <v>182</v>
      </c>
      <c r="C128" s="26">
        <f>SUM(C124:C127)</f>
        <v>0</v>
      </c>
      <c r="D128" s="26">
        <f>SUM(D124:D127)</f>
        <v>0</v>
      </c>
    </row>
    <row r="129" spans="2:6" ht="24.95" customHeight="1" thickTop="1" thickBot="1">
      <c r="B129" s="82" t="s">
        <v>183</v>
      </c>
      <c r="C129" s="15"/>
      <c r="D129" s="15"/>
    </row>
    <row r="130" spans="2:6" ht="24.95" customHeight="1" thickTop="1">
      <c r="B130" s="78" t="s">
        <v>177</v>
      </c>
      <c r="C130" s="25">
        <f>C124+C125+C126+C127+C129</f>
        <v>0</v>
      </c>
      <c r="D130" s="25">
        <f>D128+D129</f>
        <v>0</v>
      </c>
    </row>
    <row r="131" spans="2:6" ht="24.95" customHeight="1">
      <c r="B131" s="79"/>
      <c r="C131" s="69"/>
      <c r="D131" s="69"/>
    </row>
    <row r="132" spans="2:6" ht="24.95" customHeight="1">
      <c r="B132" s="68" t="s">
        <v>184</v>
      </c>
      <c r="C132" s="189"/>
    </row>
    <row r="133" spans="2:6" ht="24.95" customHeight="1">
      <c r="B133" s="37" t="s">
        <v>185</v>
      </c>
      <c r="D133" s="83"/>
    </row>
    <row r="134" spans="2:6" ht="24.95" customHeight="1">
      <c r="B134" s="80" t="s">
        <v>94</v>
      </c>
      <c r="C134" s="86" t="s">
        <v>241</v>
      </c>
      <c r="D134" s="71" t="s">
        <v>187</v>
      </c>
    </row>
    <row r="135" spans="2:6" ht="24.95" customHeight="1">
      <c r="B135" s="72" t="s">
        <v>118</v>
      </c>
      <c r="C135" s="24">
        <f>+'【法人】3回目＞計算用シート'!D135</f>
        <v>0</v>
      </c>
      <c r="D135" s="24">
        <f>D44</f>
        <v>0</v>
      </c>
      <c r="E135" s="83"/>
    </row>
    <row r="136" spans="2:6" ht="24.95" customHeight="1">
      <c r="B136" s="72" t="s">
        <v>120</v>
      </c>
      <c r="C136" s="24">
        <f>+'【法人】3回目＞計算用シート'!D136</f>
        <v>0</v>
      </c>
      <c r="D136" s="24">
        <f>D45</f>
        <v>0</v>
      </c>
    </row>
    <row r="137" spans="2:6" ht="24.95" customHeight="1">
      <c r="B137" s="72" t="s">
        <v>188</v>
      </c>
      <c r="C137" s="24">
        <f>+'【法人】3回目＞計算用シート'!D137</f>
        <v>0</v>
      </c>
      <c r="D137" s="24">
        <f>D46</f>
        <v>0</v>
      </c>
    </row>
    <row r="138" spans="2:6" ht="24.95" customHeight="1">
      <c r="B138" s="72" t="s">
        <v>189</v>
      </c>
      <c r="C138" s="24">
        <f>+'【法人】3回目＞計算用シート'!D138</f>
        <v>0</v>
      </c>
      <c r="D138" s="24">
        <f>D47</f>
        <v>0</v>
      </c>
    </row>
    <row r="139" spans="2:6" ht="24.95" customHeight="1">
      <c r="B139" s="72" t="s">
        <v>190</v>
      </c>
      <c r="C139" s="24">
        <f>+'【法人】3回目＞計算用シート'!D139</f>
        <v>0</v>
      </c>
      <c r="D139" s="24">
        <f>D46-D47</f>
        <v>0</v>
      </c>
    </row>
    <row r="140" spans="2:6" ht="24.95" customHeight="1">
      <c r="B140" s="72" t="s">
        <v>191</v>
      </c>
      <c r="C140" s="24">
        <f>+'【法人】3回目＞計算用シート'!D140</f>
        <v>0</v>
      </c>
      <c r="D140" s="24">
        <f>D46-D47+D49-D50</f>
        <v>0</v>
      </c>
    </row>
    <row r="141" spans="2:6" ht="24.95" customHeight="1">
      <c r="B141" s="72" t="s">
        <v>192</v>
      </c>
      <c r="C141" s="24">
        <f>+'【法人】3回目＞計算用シート'!D141</f>
        <v>0</v>
      </c>
      <c r="D141" s="24">
        <f>D103</f>
        <v>0</v>
      </c>
    </row>
    <row r="142" spans="2:6" ht="24.95" customHeight="1">
      <c r="B142" s="72" t="s">
        <v>193</v>
      </c>
      <c r="C142" s="24">
        <f>+'【法人】3回目＞計算用シート'!D142</f>
        <v>0</v>
      </c>
      <c r="D142" s="24">
        <f>D120</f>
        <v>0</v>
      </c>
    </row>
    <row r="143" spans="2:6" ht="24.95" customHeight="1">
      <c r="B143" s="72" t="s">
        <v>194</v>
      </c>
      <c r="C143" s="24">
        <f>+'【法人】3回目＞計算用シート'!D143</f>
        <v>0</v>
      </c>
      <c r="D143" s="12"/>
      <c r="E143" s="38"/>
      <c r="F143" s="38"/>
    </row>
    <row r="144" spans="2:6" ht="24.95" customHeight="1">
      <c r="B144" s="72" t="s">
        <v>195</v>
      </c>
      <c r="C144" s="24">
        <f>+'【法人】3回目＞計算用シート'!D144</f>
        <v>0</v>
      </c>
      <c r="D144" s="12"/>
    </row>
    <row r="145" spans="2:18" ht="24.95" customHeight="1">
      <c r="B145" s="72" t="s">
        <v>196</v>
      </c>
      <c r="C145" s="24">
        <f>+'【法人】3回目＞計算用シート'!D145</f>
        <v>0</v>
      </c>
      <c r="D145" s="24">
        <f>D130</f>
        <v>0</v>
      </c>
      <c r="E145" s="83"/>
      <c r="F145" s="83"/>
    </row>
    <row r="146" spans="2:18" ht="24.95" customHeight="1">
      <c r="B146" s="72" t="s">
        <v>197</v>
      </c>
      <c r="C146" s="24">
        <f>+'【法人】3回目＞計算用シート'!D146</f>
        <v>0</v>
      </c>
      <c r="D146" s="24">
        <f>D128</f>
        <v>0</v>
      </c>
    </row>
    <row r="147" spans="2:18" ht="24.95" customHeight="1">
      <c r="B147" s="72" t="s">
        <v>198</v>
      </c>
      <c r="C147" s="24">
        <f>+'【法人】3回目＞計算用シート'!D147</f>
        <v>0</v>
      </c>
      <c r="D147" s="24">
        <f>D129</f>
        <v>0</v>
      </c>
    </row>
    <row r="148" spans="2:18" ht="24.95" customHeight="1">
      <c r="B148" s="72" t="s">
        <v>199</v>
      </c>
      <c r="C148" s="24">
        <f>+'【法人】3回目＞計算用シート'!D148</f>
        <v>0</v>
      </c>
      <c r="D148" s="24">
        <f>D139+D142+D145</f>
        <v>0</v>
      </c>
    </row>
    <row r="149" spans="2:18" ht="24.95" customHeight="1">
      <c r="B149" s="72" t="s">
        <v>200</v>
      </c>
      <c r="C149" s="213">
        <f>+'【法人】3回目＞計算用シート'!D149</f>
        <v>0</v>
      </c>
      <c r="D149" s="32"/>
    </row>
    <row r="150" spans="2:18" ht="24.95" customHeight="1">
      <c r="B150" s="72" t="s">
        <v>201</v>
      </c>
      <c r="C150" s="24">
        <f>+'【法人】3回目＞計算用シート'!D150</f>
        <v>0</v>
      </c>
      <c r="D150" s="24">
        <f>IFERROR(D148/D149,)</f>
        <v>0</v>
      </c>
    </row>
    <row r="151" spans="2:18" ht="24.95" customHeight="1">
      <c r="B151" s="108" t="str">
        <f>+IF(OR(SUM(D135:D145)=0),"※今回報告において、「①売上高」∼「⑪減価償却額」の全ての項目が0になることは基本的にはございません。各項目が正しく入力されているか、ご確認をお願いします。","")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51" s="69"/>
      <c r="D151" s="69"/>
    </row>
    <row r="152" spans="2:18" ht="24.95" customHeight="1">
      <c r="B152" s="108" t="str">
        <f>IF(D149&lt;0.1,"※今回報告において、「⑬従業員数」が0になることは基本的にはございません。各項目が0.1以上の数字で正しく入力されているか、ご確認をお願いします。","")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52" s="69"/>
      <c r="D152" s="69"/>
    </row>
    <row r="153" spans="2:18" ht="24.95" customHeight="1">
      <c r="B153" s="108"/>
      <c r="C153" s="69"/>
      <c r="D153" s="69"/>
    </row>
    <row r="154" spans="2:18" ht="24.95" customHeight="1">
      <c r="B154" s="72" t="s">
        <v>202</v>
      </c>
      <c r="C154" s="85"/>
      <c r="D154" s="27">
        <f>IFERROR(IF(C148&lt;0,(D148-C148)/C148*-1,IF(C148&gt;0,(D148-C148)/C148,IF(AND(C148=0,D148&gt;0),1,0))),0)</f>
        <v>0</v>
      </c>
    </row>
    <row r="155" spans="2:18" ht="24.95" customHeight="1">
      <c r="B155" s="72" t="s">
        <v>203</v>
      </c>
      <c r="C155" s="85"/>
      <c r="D155" s="27">
        <f>IFERROR(IF(C150&lt;0,(D150-C150)/C150*-1,IF(C150&gt;0,(D150-C150)/C150,IF(AND(C150=0,D150&gt;0),1,0))),0)</f>
        <v>0</v>
      </c>
    </row>
    <row r="157" spans="2:18" ht="24.95" customHeight="1">
      <c r="B157" s="41" t="s">
        <v>46</v>
      </c>
      <c r="C157" s="67"/>
      <c r="D157" s="67"/>
      <c r="E157" s="67"/>
      <c r="F157" s="67"/>
      <c r="G157" s="67"/>
      <c r="H157" s="67"/>
      <c r="I157" s="67"/>
    </row>
    <row r="158" spans="2:18" ht="24.95" customHeight="1">
      <c r="B158" s="35" t="s">
        <v>204</v>
      </c>
    </row>
    <row r="159" spans="2:18" ht="24.95" customHeight="1">
      <c r="K159" s="35" t="s">
        <v>205</v>
      </c>
    </row>
    <row r="160" spans="2:18" ht="24.95" customHeight="1">
      <c r="B160" s="36" t="s">
        <v>206</v>
      </c>
      <c r="O160" s="225" t="s">
        <v>79</v>
      </c>
      <c r="P160" s="225" t="s">
        <v>82</v>
      </c>
      <c r="Q160" s="225" t="s">
        <v>207</v>
      </c>
      <c r="R160" s="225" t="s">
        <v>208</v>
      </c>
    </row>
    <row r="161" spans="1:19" ht="24.95" customHeight="1">
      <c r="B161" s="80" t="s">
        <v>94</v>
      </c>
      <c r="C161" s="231" t="s">
        <v>242</v>
      </c>
      <c r="D161" s="231" t="s">
        <v>211</v>
      </c>
      <c r="K161" s="35" t="s">
        <v>212</v>
      </c>
      <c r="O161" s="225" t="s">
        <v>213</v>
      </c>
      <c r="P161" s="225" t="s">
        <v>213</v>
      </c>
      <c r="Q161" s="225" t="str">
        <f>+IF(COUNTBLANK(C163:D164)&gt;0,"未入力あり","入力完了")</f>
        <v>未入力あり</v>
      </c>
      <c r="R161" s="225" t="str">
        <f>+IF(COUNTBLANK(C163:D164)&gt;0,"未入力あり","入力完了")</f>
        <v>未入力あり</v>
      </c>
      <c r="S161" s="198"/>
    </row>
    <row r="162" spans="1:19" ht="24.95" customHeight="1">
      <c r="B162" s="80" t="s">
        <v>214</v>
      </c>
      <c r="C162" s="216" t="str">
        <f>+'【法人】3回目＞計算用シート'!D162</f>
        <v>　年　3月時点</v>
      </c>
      <c r="D162" s="220" t="s">
        <v>216</v>
      </c>
      <c r="K162" s="35" t="s">
        <v>80</v>
      </c>
      <c r="O162" s="225" t="str">
        <f>+IF(COUNTBLANK(C163:D164)&gt;0,"未入力あり","入力完了")</f>
        <v>未入力あり</v>
      </c>
      <c r="P162" s="225"/>
      <c r="Q162" s="225"/>
      <c r="R162" s="225"/>
      <c r="S162" s="198"/>
    </row>
    <row r="163" spans="1:19" ht="24.95" customHeight="1">
      <c r="B163" s="80" t="s">
        <v>217</v>
      </c>
      <c r="C163" s="33">
        <f>+'【法人】3回目＞計算用シート'!D163</f>
        <v>0</v>
      </c>
      <c r="D163" s="93"/>
      <c r="K163" s="35" t="s">
        <v>218</v>
      </c>
      <c r="O163" s="225" t="s">
        <v>213</v>
      </c>
      <c r="P163" s="225" t="s">
        <v>213</v>
      </c>
      <c r="Q163" s="225" t="str">
        <f>+IF(COUNTBLANK(C170:D171)&gt;0,"未入力あり","入力完了")</f>
        <v>未入力あり</v>
      </c>
      <c r="R163" s="225" t="str">
        <f>+IF(COUNTBLANK(C176:D177)&gt;0,"未入力あり","入力完了")</f>
        <v>未入力あり</v>
      </c>
      <c r="S163" s="198"/>
    </row>
    <row r="164" spans="1:19" ht="24.95" customHeight="1" thickBot="1">
      <c r="B164" s="80" t="s">
        <v>219</v>
      </c>
      <c r="C164" s="33">
        <f>+'【法人】3回目＞計算用シート'!D164</f>
        <v>0</v>
      </c>
      <c r="D164" s="218"/>
    </row>
    <row r="165" spans="1:19" ht="24.95" customHeight="1" thickTop="1" thickBot="1">
      <c r="D165" s="217" t="s">
        <v>220</v>
      </c>
      <c r="E165" s="221" t="str">
        <f>IF(OR($C$10=$K$17,$C$10=$K$18),IF(D164-D163&gt;=30,"〇","×"),IF(D164-D163&gt;=50,"〇","×"))</f>
        <v>×</v>
      </c>
    </row>
    <row r="166" spans="1:19" ht="24.95" customHeight="1" thickTop="1">
      <c r="K166" s="225"/>
    </row>
    <row r="167" spans="1:19" ht="24.95" customHeight="1">
      <c r="A167" s="225"/>
      <c r="B167" s="226" t="s">
        <v>243</v>
      </c>
      <c r="C167" s="225"/>
      <c r="D167" s="225"/>
      <c r="E167" s="225"/>
      <c r="F167" s="225"/>
      <c r="I167" s="225"/>
      <c r="J167" s="225"/>
      <c r="M167" s="225"/>
    </row>
    <row r="168" spans="1:19" ht="24.95" customHeight="1">
      <c r="B168" s="80" t="s">
        <v>94</v>
      </c>
      <c r="C168" s="231" t="s">
        <v>242</v>
      </c>
      <c r="D168" s="231" t="s">
        <v>231</v>
      </c>
    </row>
    <row r="169" spans="1:19" ht="24.75" customHeight="1">
      <c r="B169" s="206" t="s">
        <v>232</v>
      </c>
      <c r="C169" s="214" t="str">
        <f>+'【法人】3回目＞計算用シート'!D169</f>
        <v>　年　3月時点</v>
      </c>
      <c r="D169" s="219" t="s">
        <v>234</v>
      </c>
    </row>
    <row r="170" spans="1:19" ht="24.95" customHeight="1">
      <c r="B170" s="206" t="s">
        <v>217</v>
      </c>
      <c r="C170" s="33">
        <f>+'【法人】3回目＞計算用シート'!D170</f>
        <v>0</v>
      </c>
      <c r="D170" s="93"/>
    </row>
    <row r="171" spans="1:19" ht="24.95" customHeight="1">
      <c r="B171" s="80" t="s">
        <v>219</v>
      </c>
      <c r="C171" s="33">
        <f>+'【法人】3回目＞計算用シート'!D171</f>
        <v>0</v>
      </c>
      <c r="D171" s="93"/>
    </row>
    <row r="172" spans="1:19" ht="24.95" customHeight="1">
      <c r="C172" s="91"/>
      <c r="D172" s="91"/>
      <c r="E172" s="91"/>
      <c r="F172" s="1"/>
    </row>
    <row r="173" spans="1:19" ht="24.95" customHeight="1">
      <c r="B173" s="36" t="s">
        <v>244</v>
      </c>
    </row>
    <row r="174" spans="1:19" ht="24.95" customHeight="1">
      <c r="B174" s="80" t="s">
        <v>94</v>
      </c>
      <c r="C174" s="231" t="s">
        <v>242</v>
      </c>
      <c r="D174" s="231" t="s">
        <v>211</v>
      </c>
    </row>
    <row r="175" spans="1:19" ht="24.95" customHeight="1">
      <c r="B175" s="80" t="s">
        <v>232</v>
      </c>
      <c r="C175" s="214" t="str">
        <f>+'【法人】3回目＞計算用シート'!D175</f>
        <v>　年　3月時点</v>
      </c>
      <c r="D175" s="219" t="s">
        <v>234</v>
      </c>
    </row>
    <row r="176" spans="1:19" ht="24.95" customHeight="1">
      <c r="B176" s="206" t="s">
        <v>217</v>
      </c>
      <c r="C176" s="33">
        <f>+'【法人】3回目＞計算用シート'!D176</f>
        <v>0</v>
      </c>
      <c r="D176" s="93"/>
    </row>
    <row r="177" spans="2:6" ht="24.95" customHeight="1">
      <c r="B177" s="206" t="s">
        <v>219</v>
      </c>
      <c r="C177" s="215">
        <f>+'【法人】3回目＞計算用シート'!D177</f>
        <v>0</v>
      </c>
      <c r="D177" s="93"/>
    </row>
    <row r="178" spans="2:6" ht="24.95" customHeight="1">
      <c r="B178" s="90"/>
      <c r="C178" s="88"/>
      <c r="E178" s="92"/>
      <c r="F178"/>
    </row>
    <row r="179" spans="2:6" ht="24" customHeight="1">
      <c r="B179" s="35" t="s">
        <v>240</v>
      </c>
    </row>
  </sheetData>
  <sheetProtection algorithmName="SHA-512" hashValue="CTWBV1xBA45AkFqvKU5V3odbiWBeZnut+3SC8NBM7JMhIGnZYXiH2J9CmMYSty0j/p4a+MHRXpJ2y/mv/tZAjw==" saltValue="+CmKS4VKDQR9O2MOvSrmqg==" spinCount="100000" sheet="1" selectLockedCells="1"/>
  <mergeCells count="38">
    <mergeCell ref="E57:H57"/>
    <mergeCell ref="E50:F50"/>
    <mergeCell ref="G50:H50"/>
    <mergeCell ref="E51:F51"/>
    <mergeCell ref="G51:H51"/>
    <mergeCell ref="E52:F52"/>
    <mergeCell ref="G52:H52"/>
    <mergeCell ref="E53:F53"/>
    <mergeCell ref="G53:H53"/>
    <mergeCell ref="E54:F54"/>
    <mergeCell ref="G54:H54"/>
    <mergeCell ref="E56:H56"/>
    <mergeCell ref="E47:F47"/>
    <mergeCell ref="G47:H47"/>
    <mergeCell ref="E48:F48"/>
    <mergeCell ref="G48:H48"/>
    <mergeCell ref="E49:F49"/>
    <mergeCell ref="G49:H49"/>
    <mergeCell ref="E44:F44"/>
    <mergeCell ref="G44:H44"/>
    <mergeCell ref="E45:F45"/>
    <mergeCell ref="G45:H45"/>
    <mergeCell ref="E46:F46"/>
    <mergeCell ref="G46:H46"/>
    <mergeCell ref="B38:H38"/>
    <mergeCell ref="B39:H39"/>
    <mergeCell ref="B40:H40"/>
    <mergeCell ref="B41:B43"/>
    <mergeCell ref="C41:C43"/>
    <mergeCell ref="D41:H41"/>
    <mergeCell ref="D42:D43"/>
    <mergeCell ref="E42:H42"/>
    <mergeCell ref="B27:H35"/>
    <mergeCell ref="C10:D10"/>
    <mergeCell ref="C11:D11"/>
    <mergeCell ref="C18:H18"/>
    <mergeCell ref="B19:B22"/>
    <mergeCell ref="C19:H22"/>
  </mergeCells>
  <phoneticPr fontId="2"/>
  <conditionalFormatting sqref="B160:H165">
    <cfRule type="expression" dxfId="45" priority="8">
      <formula>$C$16=$L$27</formula>
    </cfRule>
  </conditionalFormatting>
  <conditionalFormatting sqref="B160:H178">
    <cfRule type="expression" dxfId="44" priority="9">
      <formula>$C$16=$L$28</formula>
    </cfRule>
  </conditionalFormatting>
  <conditionalFormatting sqref="B167:H171">
    <cfRule type="expression" dxfId="43" priority="11">
      <formula>$C$10=$K$20</formula>
    </cfRule>
  </conditionalFormatting>
  <conditionalFormatting sqref="B167:H178">
    <cfRule type="expression" dxfId="42" priority="5">
      <formula>$C$16=$L$23</formula>
    </cfRule>
    <cfRule type="expression" dxfId="41" priority="6">
      <formula>$C$16=$L$25</formula>
    </cfRule>
    <cfRule type="expression" dxfId="40" priority="7">
      <formula>$C$16=$L$26</formula>
    </cfRule>
  </conditionalFormatting>
  <conditionalFormatting sqref="B173:H178">
    <cfRule type="expression" dxfId="39" priority="10">
      <formula>$C$10=$K$19</formula>
    </cfRule>
  </conditionalFormatting>
  <conditionalFormatting sqref="C71:C72">
    <cfRule type="containsBlanks" dxfId="38" priority="1">
      <formula>LEN(TRIM(C71))=0</formula>
    </cfRule>
  </conditionalFormatting>
  <conditionalFormatting sqref="C135:C136 C138 C140:C147">
    <cfRule type="containsBlanks" dxfId="37" priority="15">
      <formula>LEN(TRIM(C135))=0</formula>
    </cfRule>
  </conditionalFormatting>
  <conditionalFormatting sqref="C10:D11">
    <cfRule type="containsBlanks" dxfId="36" priority="24">
      <formula>LEN(TRIM(C10))=0</formula>
    </cfRule>
  </conditionalFormatting>
  <conditionalFormatting sqref="C44:D45">
    <cfRule type="containsBlanks" dxfId="35" priority="19">
      <formula>LEN(TRIM(C44))=0</formula>
    </cfRule>
  </conditionalFormatting>
  <conditionalFormatting sqref="C47:D47">
    <cfRule type="containsBlanks" dxfId="34" priority="18">
      <formula>LEN(TRIM(C47))=0</formula>
    </cfRule>
  </conditionalFormatting>
  <conditionalFormatting sqref="C49:D50 C52:D53">
    <cfRule type="containsBlanks" dxfId="33" priority="17">
      <formula>LEN(TRIM(C49))=0</formula>
    </cfRule>
  </conditionalFormatting>
  <conditionalFormatting sqref="C57:D57">
    <cfRule type="containsBlanks" dxfId="32" priority="16">
      <formula>LEN(TRIM(C57))=0</formula>
    </cfRule>
  </conditionalFormatting>
  <conditionalFormatting sqref="C97:D102">
    <cfRule type="containsBlanks" dxfId="31" priority="22">
      <formula>LEN(TRIM(C97))=0</formula>
    </cfRule>
  </conditionalFormatting>
  <conditionalFormatting sqref="C110:D111 C113:D115 C117:D117 C119:D119">
    <cfRule type="containsBlanks" dxfId="30" priority="21">
      <formula>LEN(TRIM(C110))=0</formula>
    </cfRule>
  </conditionalFormatting>
  <conditionalFormatting sqref="C124:D127 C129:D129">
    <cfRule type="containsBlanks" dxfId="29" priority="20">
      <formula>LEN(TRIM(C124))=0</formula>
    </cfRule>
  </conditionalFormatting>
  <conditionalFormatting sqref="C149:D149">
    <cfRule type="containsBlanks" dxfId="28" priority="14">
      <formula>LEN(TRIM(C149))=0</formula>
    </cfRule>
  </conditionalFormatting>
  <conditionalFormatting sqref="C170:D171 C176:D177 C163:D164 C12:C16">
    <cfRule type="containsBlanks" dxfId="27" priority="13">
      <formula>LEN(TRIM(C12))=0</formula>
    </cfRule>
  </conditionalFormatting>
  <conditionalFormatting sqref="C18:H22 B27:H35 C69 C74:C75">
    <cfRule type="containsBlanks" dxfId="26" priority="25">
      <formula>LEN(TRIM(B18))=0</formula>
    </cfRule>
  </conditionalFormatting>
  <conditionalFormatting sqref="D143:D144">
    <cfRule type="containsBlanks" dxfId="25" priority="23">
      <formula>LEN(TRIM(D143))=0</formula>
    </cfRule>
  </conditionalFormatting>
  <conditionalFormatting sqref="G1:I1">
    <cfRule type="expression" dxfId="24" priority="12">
      <formula>LEN($G$1)&gt;1</formula>
    </cfRule>
  </conditionalFormatting>
  <conditionalFormatting sqref="I2:I5">
    <cfRule type="expression" dxfId="23" priority="4">
      <formula>$I2="未入力あり"</formula>
    </cfRule>
  </conditionalFormatting>
  <dataValidations count="6">
    <dataValidation type="decimal" allowBlank="1" error="0.1名以上の数字を半角で入力してください" prompt="0.1名以上を入力してください" sqref="C149" xr:uid="{E4CE75FE-477A-4091-8100-F1212BF2DFF7}">
      <formula1>0</formula1>
      <formula2>1E+99</formula2>
    </dataValidation>
    <dataValidation type="decimal" allowBlank="1" showInputMessage="1" showErrorMessage="1" error="半角数字で入力してください。" sqref="C44:D45 C47:D47 C49:D50 C52:D53 C57:D57 C69 C163:D164 C74:C75 C97:D102 C110:D119 C124:D130 C135:D147 C176:D177 C170:D171 C71:C72" xr:uid="{7375F8B4-B02A-452B-830D-181359CEBF4E}">
      <formula1>-1E+99</formula1>
      <formula2>1E+99</formula2>
    </dataValidation>
    <dataValidation type="date" allowBlank="1" showInputMessage="1" showErrorMessage="1" error="「yyyy/m/d」の形式で入力してください。" sqref="C14:C15" xr:uid="{2077AD96-BC18-46E0-9DE7-60C49D984E2D}">
      <formula1>1</formula1>
      <formula2>73051</formula2>
    </dataValidation>
    <dataValidation imeMode="disabled" allowBlank="1" showInputMessage="1" showErrorMessage="1" sqref="C12" xr:uid="{C50F7D91-9A54-4C45-B95C-F1D1CAD41316}"/>
    <dataValidation type="list" allowBlank="1" showInputMessage="1" showErrorMessage="1" sqref="C16" xr:uid="{0452255A-AEB8-4685-AB86-6EBFF89249BD}">
      <formula1>INDIRECT(  IF($C$10=$K$17,"_6次",  IF($C$10=$K$18,"_7次",  IF(OR($C$10=$K$19,$C$10=$K$20),"_8_9次","")  )))</formula1>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49" xr:uid="{3C234B55-3E84-4228-9AF8-9108CC4E5858}">
      <formula1>0.1</formula1>
      <formula2>1E+99</formula2>
    </dataValidation>
  </dataValidations>
  <pageMargins left="0.7" right="0.7" top="0.75" bottom="0.75" header="0.3" footer="0.3"/>
  <pageSetup paperSize="9" scale="35" orientation="portrait" r:id="rId1"/>
  <rowBreaks count="3" manualBreakCount="3">
    <brk id="23" max="8" man="1"/>
    <brk id="93" max="8" man="1"/>
    <brk id="156" max="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A5E3440-8616-431A-A906-F4A7217C66FE}">
          <x14:formula1>
            <xm:f>データ用!$B$11:$B$14</xm:f>
          </x14:formula1>
          <xm:sqref>C10:D10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CA0E2-44D2-497D-A74A-EFADC6768D13}">
  <sheetPr>
    <tabColor rgb="FFFF0000"/>
  </sheetPr>
  <dimension ref="A1:S179"/>
  <sheetViews>
    <sheetView showGridLines="0" view="pageBreakPreview" zoomScaleNormal="70" zoomScaleSheetLayoutView="100" workbookViewId="0">
      <pane ySplit="6" topLeftCell="A7" activePane="bottomLeft" state="frozen"/>
      <selection activeCell="D90" sqref="D90"/>
      <selection pane="bottomLeft" activeCell="C14" sqref="C14"/>
    </sheetView>
  </sheetViews>
  <sheetFormatPr defaultRowHeight="24.95" customHeight="1"/>
  <cols>
    <col min="1" max="1" width="3" style="35" customWidth="1"/>
    <col min="2" max="4" width="30.625" style="35" customWidth="1"/>
    <col min="5" max="5" width="8.625" style="35" customWidth="1"/>
    <col min="6" max="6" width="22.625" style="35" customWidth="1"/>
    <col min="7" max="7" width="8.625" style="35" customWidth="1"/>
    <col min="8" max="8" width="22.625" style="35" customWidth="1"/>
    <col min="9" max="9" width="14.125" style="35" customWidth="1"/>
    <col min="10" max="10" width="9" style="35"/>
    <col min="11" max="11" width="8" style="35" hidden="1" customWidth="1"/>
    <col min="12" max="18" width="9" style="35" hidden="1" customWidth="1"/>
    <col min="19" max="19" width="0" style="35" hidden="1" customWidth="1"/>
    <col min="20" max="16384" width="9" style="35"/>
  </cols>
  <sheetData>
    <row r="1" spans="1:13" ht="24.95" customHeight="1">
      <c r="A1" s="34" t="str">
        <f>+'【法人】1回目＞計算用シート'!A1</f>
        <v>【経営革新 | 法人用】(6次・7次・8次・9次公募)  事業化状況報告用 計算シート　　v2.0</v>
      </c>
      <c r="G1" s="192" t="str">
        <f>+IF(COUNTIF(I2:I5,"未入力あり")&gt;0,"※未入力の項目があります","")</f>
        <v>※未入力の項目があります</v>
      </c>
      <c r="H1" s="193"/>
      <c r="I1" s="193"/>
      <c r="L1" s="197"/>
    </row>
    <row r="2" spans="1:13" ht="24.95" customHeight="1">
      <c r="B2" s="36" t="s">
        <v>39</v>
      </c>
      <c r="G2" s="190" t="s">
        <v>40</v>
      </c>
      <c r="H2" s="191"/>
      <c r="I2" s="222" t="str">
        <f>+I7</f>
        <v>未入力あり</v>
      </c>
    </row>
    <row r="3" spans="1:13" ht="24.95" customHeight="1">
      <c r="B3" s="35" t="s">
        <v>41</v>
      </c>
      <c r="G3" s="190" t="s">
        <v>42</v>
      </c>
      <c r="H3" s="191"/>
      <c r="I3" s="222" t="str">
        <f>+I24</f>
        <v>未入力あり</v>
      </c>
    </row>
    <row r="4" spans="1:13" ht="24.95" customHeight="1">
      <c r="B4" s="37" t="s">
        <v>43</v>
      </c>
      <c r="G4" s="190" t="s">
        <v>44</v>
      </c>
      <c r="H4" s="191"/>
      <c r="I4" s="222" t="str">
        <f>+I94</f>
        <v>未入力あり</v>
      </c>
    </row>
    <row r="5" spans="1:13" ht="24.95" customHeight="1">
      <c r="B5" s="38" t="s">
        <v>45</v>
      </c>
      <c r="D5" s="223"/>
      <c r="E5" s="37"/>
      <c r="F5" s="39"/>
      <c r="G5" s="190" t="s">
        <v>46</v>
      </c>
      <c r="H5" s="191"/>
      <c r="I5" s="222" t="str" cm="1">
        <f t="array" ref="I5">+IFERROR(IF(C16="該当なし","ー",_xlfn.IFS(OR(C16=L21,C16=L26),O162,AND(C10=K19,C16=L25),Q161,AND(C10=K19,C16=L27),Q163,AND(C10=K20,C16=L25),R161,AND(C10=K20,C16=L27),R163)),"ー")</f>
        <v>ー</v>
      </c>
    </row>
    <row r="6" spans="1:13" ht="24.95" customHeight="1">
      <c r="B6" s="40" t="s">
        <v>47</v>
      </c>
    </row>
    <row r="7" spans="1:13" ht="24.95" customHeight="1">
      <c r="B7" s="41" t="s">
        <v>40</v>
      </c>
      <c r="C7" s="42"/>
      <c r="D7" s="42"/>
      <c r="E7" s="42"/>
      <c r="F7" s="42"/>
      <c r="G7" s="42"/>
      <c r="H7" s="224"/>
      <c r="I7" s="196" t="str">
        <f>+IF(COUNTBLANK(C10:C16)+COUNTBLANK(C18:C19)&gt;0,"未入力あり","入力完了")</f>
        <v>未入力あり</v>
      </c>
      <c r="K7" s="92"/>
    </row>
    <row r="8" spans="1:13" ht="24.95" customHeight="1">
      <c r="B8" s="36" t="s">
        <v>48</v>
      </c>
    </row>
    <row r="9" spans="1:13" ht="24.75" customHeight="1">
      <c r="B9" t="s">
        <v>49</v>
      </c>
      <c r="C9"/>
      <c r="D9"/>
      <c r="E9"/>
      <c r="F9"/>
      <c r="G9"/>
      <c r="H9"/>
      <c r="K9" s="35" t="s">
        <v>50</v>
      </c>
    </row>
    <row r="10" spans="1:13" ht="24.95" customHeight="1">
      <c r="B10" s="43" t="s">
        <v>51</v>
      </c>
      <c r="C10" s="306">
        <f>+'【法人】1回目＞計算用シート'!C10</f>
        <v>0</v>
      </c>
      <c r="D10" s="307"/>
      <c r="E10" s="44" t="s">
        <v>52</v>
      </c>
      <c r="F10" s="44"/>
      <c r="G10" s="37"/>
      <c r="K10" s="35" t="s">
        <v>53</v>
      </c>
    </row>
    <row r="11" spans="1:13" ht="24.95" customHeight="1">
      <c r="B11" s="43" t="s">
        <v>54</v>
      </c>
      <c r="C11" s="306">
        <f>+'【法人】1回目＞計算用シート'!C11</f>
        <v>0</v>
      </c>
      <c r="D11" s="308"/>
      <c r="E11" s="35" t="s">
        <v>55</v>
      </c>
      <c r="K11" s="35" t="s">
        <v>56</v>
      </c>
    </row>
    <row r="12" spans="1:13" ht="24.95" customHeight="1">
      <c r="B12" s="43" t="s">
        <v>57</v>
      </c>
      <c r="C12" s="30">
        <f>+'【法人】1回目＞計算用シート'!C12</f>
        <v>0</v>
      </c>
      <c r="D12" t="s">
        <v>58</v>
      </c>
      <c r="K12" s="35" t="s">
        <v>59</v>
      </c>
    </row>
    <row r="13" spans="1:13" ht="24.75" customHeight="1">
      <c r="B13" s="43" t="s">
        <v>60</v>
      </c>
      <c r="C13" s="87">
        <f>+'【法人】1回目＞計算用シート'!C13</f>
        <v>0</v>
      </c>
      <c r="D13" s="87" t="str">
        <f>+'【法人】1回目＞計算用シート'!D13</f>
        <v/>
      </c>
      <c r="E13" s="35" t="s">
        <v>61</v>
      </c>
      <c r="F13"/>
      <c r="K13" s="35" t="s">
        <v>62</v>
      </c>
    </row>
    <row r="14" spans="1:13" ht="24.95" customHeight="1">
      <c r="B14" s="43" t="s">
        <v>63</v>
      </c>
      <c r="C14" s="6"/>
      <c r="D14" s="45" t="s">
        <v>64</v>
      </c>
      <c r="E14"/>
      <c r="F14"/>
      <c r="G14"/>
      <c r="H14"/>
      <c r="K14" s="35" t="s">
        <v>65</v>
      </c>
    </row>
    <row r="15" spans="1:13" ht="24.95" customHeight="1">
      <c r="B15" s="43" t="s">
        <v>66</v>
      </c>
      <c r="C15" s="200"/>
      <c r="D15" s="45" t="s">
        <v>67</v>
      </c>
      <c r="E15"/>
      <c r="F15"/>
      <c r="G15"/>
      <c r="H15"/>
      <c r="K15" s="35" t="s">
        <v>68</v>
      </c>
    </row>
    <row r="16" spans="1:13" ht="24.95" customHeight="1">
      <c r="B16" s="43" t="s">
        <v>69</v>
      </c>
      <c r="C16" s="212">
        <f>+'【法人】1回目＞計算用シート'!C16</f>
        <v>0</v>
      </c>
      <c r="D16" t="s">
        <v>70</v>
      </c>
      <c r="E16"/>
      <c r="F16"/>
      <c r="G16"/>
      <c r="H16"/>
      <c r="I16"/>
      <c r="J16"/>
      <c r="K16" s="35" t="s">
        <v>71</v>
      </c>
      <c r="L16"/>
      <c r="M16"/>
    </row>
    <row r="17" spans="2:13" ht="24.75" customHeight="1">
      <c r="B17" s="46" t="s">
        <v>72</v>
      </c>
      <c r="C17"/>
      <c r="D17"/>
      <c r="E17"/>
      <c r="F17"/>
      <c r="G17"/>
      <c r="H17"/>
      <c r="I17"/>
      <c r="J17"/>
      <c r="K17" t="s">
        <v>73</v>
      </c>
      <c r="L17"/>
      <c r="M17"/>
    </row>
    <row r="18" spans="2:13" ht="24.75" customHeight="1">
      <c r="B18" s="43" t="s">
        <v>74</v>
      </c>
      <c r="C18" s="309">
        <f>+'【法人】1回目＞計算用シート'!C18</f>
        <v>0</v>
      </c>
      <c r="D18" s="309"/>
      <c r="E18" s="309"/>
      <c r="F18" s="309"/>
      <c r="G18" s="309"/>
      <c r="H18" s="309"/>
      <c r="I18"/>
      <c r="J18"/>
      <c r="K18" t="s">
        <v>75</v>
      </c>
      <c r="L18"/>
      <c r="M18"/>
    </row>
    <row r="19" spans="2:13" ht="24.75" customHeight="1">
      <c r="B19" s="303" t="s">
        <v>76</v>
      </c>
      <c r="C19" s="310">
        <f>+'【法人】1回目＞計算用シート'!C19</f>
        <v>0</v>
      </c>
      <c r="D19" s="310"/>
      <c r="E19" s="310"/>
      <c r="F19" s="310"/>
      <c r="G19" s="310"/>
      <c r="H19" s="310"/>
      <c r="I19"/>
      <c r="J19"/>
      <c r="K19" t="s">
        <v>77</v>
      </c>
      <c r="L19"/>
      <c r="M19"/>
    </row>
    <row r="20" spans="2:13" ht="24.75" customHeight="1">
      <c r="B20" s="304"/>
      <c r="C20" s="310"/>
      <c r="D20" s="310"/>
      <c r="E20" s="310"/>
      <c r="F20" s="310"/>
      <c r="G20" s="310"/>
      <c r="H20" s="310"/>
      <c r="I20"/>
      <c r="J20"/>
      <c r="K20" t="s">
        <v>78</v>
      </c>
      <c r="L20"/>
      <c r="M20"/>
    </row>
    <row r="21" spans="2:13" ht="24.75" customHeight="1">
      <c r="B21" s="304"/>
      <c r="C21" s="310"/>
      <c r="D21" s="310"/>
      <c r="E21" s="310"/>
      <c r="F21" s="310"/>
      <c r="G21" s="310"/>
      <c r="H21" s="310"/>
      <c r="I21"/>
      <c r="J21"/>
      <c r="K21" t="s">
        <v>79</v>
      </c>
      <c r="L21" t="s">
        <v>80</v>
      </c>
      <c r="M21"/>
    </row>
    <row r="22" spans="2:13" ht="24.75" customHeight="1">
      <c r="B22" s="304"/>
      <c r="C22" s="310"/>
      <c r="D22" s="310"/>
      <c r="E22" s="310"/>
      <c r="F22" s="310"/>
      <c r="G22" s="310"/>
      <c r="H22" s="310"/>
      <c r="I22"/>
      <c r="J22"/>
      <c r="L22" s="35" t="s">
        <v>81</v>
      </c>
    </row>
    <row r="23" spans="2:13" ht="24.75" customHeight="1">
      <c r="C23"/>
      <c r="D23"/>
      <c r="E23"/>
      <c r="F23"/>
      <c r="G23"/>
      <c r="H23" s="194"/>
      <c r="I23"/>
      <c r="J23"/>
      <c r="K23" t="s">
        <v>82</v>
      </c>
      <c r="L23" t="s">
        <v>80</v>
      </c>
      <c r="M23"/>
    </row>
    <row r="24" spans="2:13" ht="24.95" customHeight="1">
      <c r="B24" s="41" t="s">
        <v>83</v>
      </c>
      <c r="C24" s="42"/>
      <c r="D24" s="42"/>
      <c r="E24" s="42"/>
      <c r="F24" s="42"/>
      <c r="G24" s="42"/>
      <c r="H24" s="224"/>
      <c r="I24" s="195" t="str">
        <f>+IF(COUNTBLANK(B27)+COUNTBLANK(C44:D54)+COUNTBLANK(C57:D57)+COUNTBLANK(C69)+COUNTBLANK(C71:C72)+COUNTBLANK(C74:C75)&gt;0,"未入力あり","入力完了")</f>
        <v>未入力あり</v>
      </c>
      <c r="J24"/>
      <c r="L24" t="s">
        <v>81</v>
      </c>
      <c r="M24"/>
    </row>
    <row r="25" spans="2:13" ht="24.75" customHeight="1">
      <c r="B25" s="36" t="s">
        <v>84</v>
      </c>
      <c r="C25"/>
      <c r="D25"/>
      <c r="E25"/>
      <c r="F25"/>
      <c r="G25"/>
      <c r="H25"/>
      <c r="I25"/>
      <c r="J25"/>
      <c r="K25" t="s">
        <v>85</v>
      </c>
      <c r="L25" t="s">
        <v>86</v>
      </c>
      <c r="M25"/>
    </row>
    <row r="26" spans="2:13" ht="24.75" customHeight="1">
      <c r="B26" s="35" t="s">
        <v>87</v>
      </c>
      <c r="C26"/>
      <c r="D26"/>
      <c r="E26"/>
      <c r="F26"/>
      <c r="G26"/>
      <c r="H26"/>
      <c r="I26"/>
      <c r="J26"/>
      <c r="K26"/>
      <c r="L26" t="s">
        <v>88</v>
      </c>
      <c r="M26"/>
    </row>
    <row r="27" spans="2:13" ht="24.75" customHeight="1">
      <c r="B27" s="290"/>
      <c r="C27" s="291"/>
      <c r="D27" s="291"/>
      <c r="E27" s="291"/>
      <c r="F27" s="291"/>
      <c r="G27" s="291"/>
      <c r="H27" s="292"/>
      <c r="I27"/>
      <c r="J27"/>
      <c r="K27"/>
      <c r="L27" t="s">
        <v>89</v>
      </c>
      <c r="M27"/>
    </row>
    <row r="28" spans="2:13" ht="24.75" customHeight="1">
      <c r="B28" s="293"/>
      <c r="C28" s="294"/>
      <c r="D28" s="294"/>
      <c r="E28" s="294"/>
      <c r="F28" s="294"/>
      <c r="G28" s="294"/>
      <c r="H28" s="295"/>
      <c r="I28"/>
      <c r="J28"/>
      <c r="K28"/>
      <c r="L28" t="s">
        <v>81</v>
      </c>
      <c r="M28"/>
    </row>
    <row r="29" spans="2:13" ht="24.75" customHeight="1">
      <c r="B29" s="293"/>
      <c r="C29" s="294"/>
      <c r="D29" s="294"/>
      <c r="E29" s="294"/>
      <c r="F29" s="294"/>
      <c r="G29" s="294"/>
      <c r="H29" s="295"/>
      <c r="I29"/>
      <c r="J29"/>
      <c r="K29"/>
      <c r="L29"/>
      <c r="M29"/>
    </row>
    <row r="30" spans="2:13" ht="24.75" customHeight="1">
      <c r="B30" s="293"/>
      <c r="C30" s="294"/>
      <c r="D30" s="294"/>
      <c r="E30" s="294"/>
      <c r="F30" s="294"/>
      <c r="G30" s="294"/>
      <c r="H30" s="295"/>
      <c r="I30"/>
      <c r="J30"/>
      <c r="K30"/>
      <c r="L30"/>
      <c r="M30"/>
    </row>
    <row r="31" spans="2:13" ht="24.75" customHeight="1">
      <c r="B31" s="293"/>
      <c r="C31" s="294"/>
      <c r="D31" s="294"/>
      <c r="E31" s="294"/>
      <c r="F31" s="294"/>
      <c r="G31" s="294"/>
      <c r="H31" s="295"/>
      <c r="I31"/>
      <c r="J31"/>
      <c r="K31"/>
      <c r="L31"/>
      <c r="M31"/>
    </row>
    <row r="32" spans="2:13" ht="24.75" customHeight="1">
      <c r="B32" s="293"/>
      <c r="C32" s="294"/>
      <c r="D32" s="294"/>
      <c r="E32" s="294"/>
      <c r="F32" s="294"/>
      <c r="G32" s="294"/>
      <c r="H32" s="295"/>
      <c r="I32"/>
      <c r="J32"/>
      <c r="K32"/>
      <c r="L32"/>
      <c r="M32"/>
    </row>
    <row r="33" spans="2:13" ht="24.75" customHeight="1">
      <c r="B33" s="293"/>
      <c r="C33" s="294"/>
      <c r="D33" s="294"/>
      <c r="E33" s="294"/>
      <c r="F33" s="294"/>
      <c r="G33" s="294"/>
      <c r="H33" s="295"/>
      <c r="I33"/>
      <c r="J33"/>
      <c r="K33"/>
      <c r="L33"/>
      <c r="M33"/>
    </row>
    <row r="34" spans="2:13" ht="24.75" customHeight="1">
      <c r="B34" s="293"/>
      <c r="C34" s="294"/>
      <c r="D34" s="294"/>
      <c r="E34" s="294"/>
      <c r="F34" s="294"/>
      <c r="G34" s="294"/>
      <c r="H34" s="295"/>
      <c r="I34"/>
      <c r="J34"/>
      <c r="K34"/>
      <c r="L34"/>
      <c r="M34"/>
    </row>
    <row r="35" spans="2:13" ht="24.75" customHeight="1">
      <c r="B35" s="296"/>
      <c r="C35" s="297"/>
      <c r="D35" s="297"/>
      <c r="E35" s="297"/>
      <c r="F35" s="297"/>
      <c r="G35" s="297"/>
      <c r="H35" s="298"/>
      <c r="I35"/>
      <c r="J35"/>
      <c r="K35"/>
      <c r="L35"/>
      <c r="M35"/>
    </row>
    <row r="36" spans="2:13" ht="24.75" customHeight="1">
      <c r="B36" s="47"/>
      <c r="C36"/>
      <c r="D36"/>
      <c r="E36"/>
      <c r="F36"/>
      <c r="G36"/>
      <c r="H36"/>
      <c r="I36"/>
      <c r="J36"/>
      <c r="K36"/>
      <c r="L36"/>
      <c r="M36"/>
    </row>
    <row r="37" spans="2:13" ht="24.95" customHeight="1">
      <c r="B37" s="36" t="s">
        <v>90</v>
      </c>
      <c r="C37"/>
      <c r="D37"/>
      <c r="E37"/>
      <c r="F37"/>
      <c r="G37"/>
      <c r="H37"/>
      <c r="I37"/>
      <c r="J37"/>
      <c r="K37"/>
      <c r="L37"/>
      <c r="M37"/>
    </row>
    <row r="38" spans="2:13" ht="24.95" customHeight="1">
      <c r="B38" s="275" t="s">
        <v>91</v>
      </c>
      <c r="C38" s="275"/>
      <c r="D38" s="275"/>
      <c r="E38" s="275"/>
      <c r="F38" s="275"/>
      <c r="G38" s="275"/>
      <c r="H38" s="275"/>
      <c r="I38"/>
      <c r="J38"/>
      <c r="K38"/>
      <c r="L38"/>
      <c r="M38"/>
    </row>
    <row r="39" spans="2:13" ht="24.95" customHeight="1">
      <c r="B39" s="276" t="s">
        <v>92</v>
      </c>
      <c r="C39" s="275"/>
      <c r="D39" s="275"/>
      <c r="E39" s="275"/>
      <c r="F39" s="275"/>
      <c r="G39" s="275"/>
      <c r="H39" s="275"/>
    </row>
    <row r="40" spans="2:13" ht="24.95" customHeight="1">
      <c r="B40" s="277" t="s">
        <v>93</v>
      </c>
      <c r="C40" s="278"/>
      <c r="D40" s="278"/>
      <c r="E40" s="278"/>
      <c r="F40" s="278"/>
      <c r="G40" s="278"/>
      <c r="H40" s="278"/>
    </row>
    <row r="41" spans="2:13" ht="24.95" customHeight="1">
      <c r="B41" s="279" t="s">
        <v>94</v>
      </c>
      <c r="C41" s="281" t="s">
        <v>95</v>
      </c>
      <c r="D41" s="284" t="s">
        <v>96</v>
      </c>
      <c r="E41" s="284"/>
      <c r="F41" s="284"/>
      <c r="G41" s="284"/>
      <c r="H41" s="284"/>
    </row>
    <row r="42" spans="2:13" ht="24.95" customHeight="1">
      <c r="B42" s="279"/>
      <c r="C42" s="282"/>
      <c r="D42" s="285" t="s">
        <v>97</v>
      </c>
      <c r="E42" s="287" t="s">
        <v>98</v>
      </c>
      <c r="F42" s="288"/>
      <c r="G42" s="288"/>
      <c r="H42" s="289"/>
    </row>
    <row r="43" spans="2:13" ht="24.95" customHeight="1">
      <c r="B43" s="280"/>
      <c r="C43" s="283"/>
      <c r="D43" s="286"/>
      <c r="E43" s="204" t="s">
        <v>99</v>
      </c>
      <c r="F43" s="8"/>
      <c r="G43" s="204" t="s">
        <v>99</v>
      </c>
      <c r="H43" s="8"/>
    </row>
    <row r="44" spans="2:13" ht="24.95" customHeight="1">
      <c r="B44" s="48" t="s">
        <v>100</v>
      </c>
      <c r="C44" s="7"/>
      <c r="D44" s="7"/>
      <c r="E44" s="272"/>
      <c r="F44" s="259"/>
      <c r="G44" s="258"/>
      <c r="H44" s="259"/>
    </row>
    <row r="45" spans="2:13" ht="24.95" customHeight="1">
      <c r="B45" s="48" t="s">
        <v>101</v>
      </c>
      <c r="C45" s="7"/>
      <c r="D45" s="7"/>
      <c r="E45" s="272"/>
      <c r="F45" s="259"/>
      <c r="G45" s="258"/>
      <c r="H45" s="259"/>
    </row>
    <row r="46" spans="2:13" ht="24.95" customHeight="1">
      <c r="B46" s="48" t="s">
        <v>102</v>
      </c>
      <c r="C46" s="17">
        <f>C44-C45</f>
        <v>0</v>
      </c>
      <c r="D46" s="17">
        <f>D44-D45</f>
        <v>0</v>
      </c>
      <c r="E46" s="273">
        <f>E44-E45</f>
        <v>0</v>
      </c>
      <c r="F46" s="274"/>
      <c r="G46" s="260">
        <f>G44-G45</f>
        <v>0</v>
      </c>
      <c r="H46" s="274"/>
    </row>
    <row r="47" spans="2:13" ht="24.95" customHeight="1">
      <c r="B47" s="48" t="s">
        <v>103</v>
      </c>
      <c r="C47" s="7"/>
      <c r="D47" s="7"/>
      <c r="E47" s="272"/>
      <c r="F47" s="259"/>
      <c r="G47" s="258"/>
      <c r="H47" s="259"/>
    </row>
    <row r="48" spans="2:13" ht="24.95" customHeight="1">
      <c r="B48" s="48" t="s">
        <v>104</v>
      </c>
      <c r="C48" s="17">
        <f>C46-C47</f>
        <v>0</v>
      </c>
      <c r="D48" s="17">
        <f>D46-D47</f>
        <v>0</v>
      </c>
      <c r="E48" s="273">
        <f>E46-E47</f>
        <v>0</v>
      </c>
      <c r="F48" s="261"/>
      <c r="G48" s="260">
        <f>G46-G47</f>
        <v>0</v>
      </c>
      <c r="H48" s="274"/>
    </row>
    <row r="49" spans="2:8" ht="24.95" customHeight="1">
      <c r="B49" s="48" t="s">
        <v>105</v>
      </c>
      <c r="C49" s="7"/>
      <c r="D49" s="7"/>
      <c r="E49" s="272"/>
      <c r="F49" s="259"/>
      <c r="G49" s="258"/>
      <c r="H49" s="259"/>
    </row>
    <row r="50" spans="2:8" ht="24.95" customHeight="1">
      <c r="B50" s="48" t="s">
        <v>106</v>
      </c>
      <c r="C50" s="7"/>
      <c r="D50" s="7"/>
      <c r="E50" s="272"/>
      <c r="F50" s="259"/>
      <c r="G50" s="258"/>
      <c r="H50" s="259"/>
    </row>
    <row r="51" spans="2:8" ht="24.95" customHeight="1">
      <c r="B51" s="48" t="s">
        <v>107</v>
      </c>
      <c r="C51" s="17">
        <f>C48+C49-C50</f>
        <v>0</v>
      </c>
      <c r="D51" s="17">
        <f>D48+D49-D50</f>
        <v>0</v>
      </c>
      <c r="E51" s="273">
        <f>E48+E49-E50</f>
        <v>0</v>
      </c>
      <c r="F51" s="274"/>
      <c r="G51" s="260">
        <f>G48+G49-G50</f>
        <v>0</v>
      </c>
      <c r="H51" s="274"/>
    </row>
    <row r="52" spans="2:8" ht="24.95" customHeight="1">
      <c r="B52" s="49" t="s">
        <v>108</v>
      </c>
      <c r="C52" s="9"/>
      <c r="D52" s="9"/>
      <c r="E52" s="258"/>
      <c r="F52" s="259"/>
      <c r="G52" s="258"/>
      <c r="H52" s="259"/>
    </row>
    <row r="53" spans="2:8" ht="24.95" customHeight="1">
      <c r="B53" s="48" t="s">
        <v>109</v>
      </c>
      <c r="C53" s="7"/>
      <c r="D53" s="7"/>
      <c r="E53" s="258"/>
      <c r="F53" s="259"/>
      <c r="G53" s="258"/>
      <c r="H53" s="259"/>
    </row>
    <row r="54" spans="2:8" ht="24.95" customHeight="1">
      <c r="B54" s="48" t="s">
        <v>110</v>
      </c>
      <c r="C54" s="17">
        <f>C51+C52-C53</f>
        <v>0</v>
      </c>
      <c r="D54" s="17">
        <f>D51+D52-D53</f>
        <v>0</v>
      </c>
      <c r="E54" s="260">
        <f>E51+E52-E53</f>
        <v>0</v>
      </c>
      <c r="F54" s="261"/>
      <c r="G54" s="260">
        <f>G51+G52-G53</f>
        <v>0</v>
      </c>
      <c r="H54" s="261"/>
    </row>
    <row r="55" spans="2:8" ht="24.95" customHeight="1">
      <c r="B55" s="35" t="s">
        <v>111</v>
      </c>
    </row>
    <row r="56" spans="2:8" ht="24.95" customHeight="1">
      <c r="B56" s="50"/>
      <c r="C56" s="51" t="s">
        <v>112</v>
      </c>
      <c r="D56" s="51" t="s">
        <v>97</v>
      </c>
      <c r="E56" s="262" t="s">
        <v>113</v>
      </c>
      <c r="F56" s="263"/>
      <c r="G56" s="263"/>
      <c r="H56" s="264"/>
    </row>
    <row r="57" spans="2:8" ht="24.95" customHeight="1">
      <c r="B57" s="52" t="s">
        <v>114</v>
      </c>
      <c r="C57" s="10"/>
      <c r="D57" s="10"/>
      <c r="E57" s="265">
        <f>C57-D57</f>
        <v>0</v>
      </c>
      <c r="F57" s="266"/>
      <c r="G57" s="266"/>
      <c r="H57" s="267"/>
    </row>
    <row r="59" spans="2:8" ht="24.95" customHeight="1">
      <c r="B59" s="36" t="s">
        <v>115</v>
      </c>
    </row>
    <row r="60" spans="2:8" ht="24.95" customHeight="1">
      <c r="B60" s="35" t="s">
        <v>116</v>
      </c>
    </row>
    <row r="61" spans="2:8" ht="24.95" customHeight="1">
      <c r="B61" s="53" t="s">
        <v>117</v>
      </c>
      <c r="C61" s="53"/>
    </row>
    <row r="62" spans="2:8" ht="24.95" customHeight="1">
      <c r="B62" s="203" t="s">
        <v>118</v>
      </c>
      <c r="C62" s="18">
        <f>D44</f>
        <v>0</v>
      </c>
      <c r="D62" s="47" t="s">
        <v>119</v>
      </c>
      <c r="E62" s="47"/>
      <c r="F62" s="47"/>
      <c r="G62" s="47"/>
      <c r="H62" s="47"/>
    </row>
    <row r="63" spans="2:8" ht="24.95" customHeight="1">
      <c r="B63" s="203" t="s">
        <v>120</v>
      </c>
      <c r="C63" s="18">
        <f>D45</f>
        <v>0</v>
      </c>
      <c r="D63" s="47"/>
      <c r="E63" s="47"/>
      <c r="F63" s="47"/>
      <c r="G63" s="47"/>
      <c r="H63" s="47"/>
    </row>
    <row r="64" spans="2:8" ht="24.95" customHeight="1">
      <c r="B64" s="203" t="s">
        <v>121</v>
      </c>
      <c r="C64" s="18">
        <f>D47</f>
        <v>0</v>
      </c>
      <c r="D64" s="47"/>
      <c r="E64" s="47"/>
      <c r="F64" s="47"/>
      <c r="G64" s="47"/>
      <c r="H64" s="47"/>
    </row>
    <row r="65" spans="2:8" ht="24.95" customHeight="1">
      <c r="B65" s="203" t="s">
        <v>122</v>
      </c>
      <c r="C65" s="18">
        <f>D49</f>
        <v>0</v>
      </c>
      <c r="D65" s="47"/>
      <c r="E65" s="47"/>
      <c r="F65" s="47"/>
      <c r="G65" s="47"/>
      <c r="H65" s="47"/>
    </row>
    <row r="66" spans="2:8" ht="24.95" customHeight="1">
      <c r="B66" s="203" t="s">
        <v>123</v>
      </c>
      <c r="C66" s="18">
        <f>D50</f>
        <v>0</v>
      </c>
      <c r="D66" s="47"/>
      <c r="E66" s="47"/>
      <c r="F66" s="47"/>
      <c r="G66" s="47"/>
      <c r="H66" s="47"/>
    </row>
    <row r="67" spans="2:8" ht="24.95" customHeight="1">
      <c r="B67" s="203" t="s">
        <v>124</v>
      </c>
      <c r="C67" s="18">
        <f>D52</f>
        <v>0</v>
      </c>
      <c r="D67" s="47"/>
      <c r="E67" s="47"/>
      <c r="F67" s="47"/>
      <c r="G67" s="47"/>
      <c r="H67" s="47"/>
    </row>
    <row r="68" spans="2:8" ht="24.95" customHeight="1">
      <c r="B68" s="203" t="s">
        <v>125</v>
      </c>
      <c r="C68" s="18">
        <f>D53</f>
        <v>0</v>
      </c>
      <c r="D68" s="47"/>
      <c r="E68" s="47"/>
      <c r="F68" s="47"/>
      <c r="G68" s="47"/>
      <c r="H68" s="47"/>
    </row>
    <row r="69" spans="2:8" ht="24.95" customHeight="1">
      <c r="B69" s="203" t="s">
        <v>264</v>
      </c>
      <c r="C69" s="11"/>
      <c r="D69" s="235" t="s">
        <v>265</v>
      </c>
      <c r="E69" s="235"/>
      <c r="F69" s="235"/>
      <c r="G69" s="47"/>
      <c r="H69" s="47"/>
    </row>
    <row r="70" spans="2:8" ht="9.9499999999999993" customHeight="1">
      <c r="B70" s="54"/>
      <c r="C70" s="55"/>
      <c r="D70" s="235"/>
      <c r="E70" s="235"/>
      <c r="F70" s="235"/>
      <c r="G70" s="47"/>
      <c r="H70" s="47"/>
    </row>
    <row r="71" spans="2:8" ht="24.95" customHeight="1">
      <c r="B71" s="203" t="s">
        <v>126</v>
      </c>
      <c r="C71" s="18">
        <f>+'【法人】1回目＞計算用シート'!C71</f>
        <v>0</v>
      </c>
      <c r="D71" s="235"/>
      <c r="E71" s="47"/>
      <c r="F71" s="47"/>
      <c r="G71" s="47"/>
      <c r="H71" s="47"/>
    </row>
    <row r="72" spans="2:8" ht="24.95" customHeight="1">
      <c r="B72" s="203" t="s">
        <v>128</v>
      </c>
      <c r="C72" s="18">
        <f>+'【法人】1回目＞計算用シート'!C72</f>
        <v>0</v>
      </c>
      <c r="D72" s="235"/>
      <c r="E72" s="47"/>
      <c r="F72" s="47"/>
      <c r="G72" s="47"/>
      <c r="H72" s="47"/>
    </row>
    <row r="73" spans="2:8" ht="9.9499999999999993" customHeight="1">
      <c r="B73" s="54"/>
      <c r="C73" s="55"/>
      <c r="D73" s="235"/>
      <c r="E73" s="235"/>
      <c r="F73" s="235"/>
      <c r="G73" s="47"/>
      <c r="H73" s="47"/>
    </row>
    <row r="74" spans="2:8" ht="24.95" customHeight="1">
      <c r="B74" s="203" t="s">
        <v>130</v>
      </c>
      <c r="C74" s="11"/>
      <c r="D74" s="235" t="s">
        <v>131</v>
      </c>
      <c r="E74" s="47"/>
      <c r="F74" s="47"/>
      <c r="G74" s="47"/>
      <c r="H74" s="47"/>
    </row>
    <row r="75" spans="2:8" ht="24.95" customHeight="1">
      <c r="B75" s="203" t="s">
        <v>132</v>
      </c>
      <c r="C75" s="11"/>
      <c r="D75" s="235" t="s">
        <v>133</v>
      </c>
      <c r="E75" s="47"/>
      <c r="F75" s="47"/>
      <c r="G75" s="47"/>
      <c r="H75" s="47"/>
    </row>
    <row r="76" spans="2:8" ht="24.95" customHeight="1">
      <c r="C76" s="56"/>
      <c r="D76" s="47" t="s">
        <v>134</v>
      </c>
      <c r="E76" s="47"/>
      <c r="F76" s="47"/>
      <c r="G76" s="47"/>
      <c r="H76" s="47"/>
    </row>
    <row r="77" spans="2:8" ht="24.95" customHeight="1">
      <c r="B77" s="36" t="s">
        <v>135</v>
      </c>
      <c r="C77" s="56"/>
      <c r="D77" s="47"/>
      <c r="E77" s="47"/>
      <c r="F77" s="47"/>
      <c r="G77" s="47"/>
      <c r="H77" s="47"/>
    </row>
    <row r="78" spans="2:8" ht="24.95" customHeight="1">
      <c r="B78" s="53" t="s">
        <v>117</v>
      </c>
      <c r="C78" s="57" t="s">
        <v>136</v>
      </c>
      <c r="D78" s="58" t="s">
        <v>137</v>
      </c>
      <c r="E78" s="47"/>
      <c r="F78" s="47"/>
      <c r="G78" s="47"/>
      <c r="H78" s="47"/>
    </row>
    <row r="79" spans="2:8" ht="24.95" customHeight="1">
      <c r="B79" s="59" t="s">
        <v>138</v>
      </c>
      <c r="C79" s="22">
        <f>C44</f>
        <v>0</v>
      </c>
      <c r="D79" s="22">
        <f>D44</f>
        <v>0</v>
      </c>
      <c r="E79" s="47"/>
      <c r="F79" s="47"/>
      <c r="G79" s="47"/>
      <c r="H79" s="47"/>
    </row>
    <row r="80" spans="2:8" ht="24.95" customHeight="1">
      <c r="B80" s="59" t="s">
        <v>139</v>
      </c>
      <c r="C80" s="22">
        <f>C46</f>
        <v>0</v>
      </c>
      <c r="D80" s="22">
        <f>D46</f>
        <v>0</v>
      </c>
      <c r="E80" s="47"/>
      <c r="F80" s="47"/>
      <c r="G80" s="47"/>
      <c r="H80" s="47"/>
    </row>
    <row r="81" spans="2:9" ht="24.95" customHeight="1" thickBot="1">
      <c r="B81" s="60" t="s">
        <v>140</v>
      </c>
      <c r="C81" s="23">
        <f>C51</f>
        <v>0</v>
      </c>
      <c r="D81" s="61"/>
      <c r="E81" s="47"/>
      <c r="F81" s="47"/>
      <c r="G81" s="47"/>
      <c r="H81" s="47"/>
    </row>
    <row r="82" spans="2:9" ht="24.95" customHeight="1">
      <c r="B82" s="62" t="s">
        <v>141</v>
      </c>
      <c r="C82" s="19">
        <f>C57</f>
        <v>0</v>
      </c>
      <c r="D82" s="19">
        <f>D57</f>
        <v>0</v>
      </c>
      <c r="E82" s="47"/>
      <c r="F82" s="47"/>
      <c r="G82" s="47"/>
      <c r="H82" s="47"/>
    </row>
    <row r="83" spans="2:9" ht="24.95" customHeight="1">
      <c r="C83" s="56"/>
      <c r="D83" s="47"/>
      <c r="E83" s="47"/>
      <c r="F83" s="47"/>
      <c r="G83" s="47"/>
      <c r="H83" s="47"/>
    </row>
    <row r="84" spans="2:9" ht="24.95" customHeight="1">
      <c r="B84" s="36" t="s">
        <v>142</v>
      </c>
      <c r="C84" s="63"/>
      <c r="D84" s="47"/>
      <c r="E84" s="47"/>
      <c r="F84" s="47"/>
      <c r="G84" s="47"/>
      <c r="H84" s="47"/>
    </row>
    <row r="85" spans="2:9" ht="24.95" customHeight="1">
      <c r="B85" s="53" t="s">
        <v>117</v>
      </c>
      <c r="C85" s="28" t="s">
        <v>143</v>
      </c>
      <c r="D85" s="47"/>
      <c r="E85" s="47"/>
      <c r="F85" s="47"/>
      <c r="G85" s="47"/>
      <c r="H85" s="47"/>
    </row>
    <row r="86" spans="2:9" ht="24.95" customHeight="1">
      <c r="B86" s="59" t="s">
        <v>144</v>
      </c>
      <c r="C86" s="20">
        <f>C71</f>
        <v>0</v>
      </c>
      <c r="D86" s="232" t="s">
        <v>145</v>
      </c>
      <c r="E86" s="233"/>
      <c r="F86" s="233"/>
      <c r="G86" s="233"/>
      <c r="H86" s="233"/>
    </row>
    <row r="87" spans="2:9" ht="24.95" customHeight="1">
      <c r="B87" s="59" t="s">
        <v>146</v>
      </c>
      <c r="C87" s="20">
        <f>C62+C65+C67-C63-C64-C66-C68-C69+'【法人】4回目＞計算用シート'!C87</f>
        <v>0</v>
      </c>
      <c r="D87" s="232" t="s">
        <v>269</v>
      </c>
      <c r="E87" s="233"/>
      <c r="F87" s="233"/>
      <c r="G87" s="233"/>
      <c r="H87" s="233"/>
    </row>
    <row r="88" spans="2:9" ht="24.95" customHeight="1">
      <c r="B88" s="59" t="s">
        <v>148</v>
      </c>
      <c r="C88" s="20">
        <f>C72</f>
        <v>0</v>
      </c>
      <c r="D88" s="232" t="s">
        <v>149</v>
      </c>
      <c r="E88" s="233"/>
      <c r="F88" s="233"/>
      <c r="G88" s="233"/>
      <c r="H88" s="233"/>
    </row>
    <row r="89" spans="2:9" ht="24.95" customHeight="1">
      <c r="B89" s="59" t="s">
        <v>150</v>
      </c>
      <c r="C89" s="20">
        <f>C63+C64+C66+C68+C69+'【法人】4回目＞計算用シート'!C89</f>
        <v>0</v>
      </c>
      <c r="D89" s="232" t="s">
        <v>270</v>
      </c>
      <c r="E89" s="233"/>
      <c r="F89" s="233"/>
      <c r="G89" s="233"/>
      <c r="H89" s="233"/>
    </row>
    <row r="90" spans="2:9" ht="24.95" customHeight="1">
      <c r="B90" s="59" t="s">
        <v>151</v>
      </c>
      <c r="C90" s="20">
        <f>IFERROR(INT(IF(((C87-C88)*C86/C89)&gt;=0,(C87-C88)*C86/C89,0)),IFERROR(INT(IF(((C87-C88)*C86/C89)&gt;=0,(C87-C88)*C86/C89,0)),0))</f>
        <v>0</v>
      </c>
      <c r="D90" s="232" t="s">
        <v>152</v>
      </c>
      <c r="E90" s="233"/>
      <c r="F90" s="233"/>
      <c r="G90" s="233"/>
      <c r="H90" s="233"/>
    </row>
    <row r="91" spans="2:9" ht="24.95" customHeight="1" thickBot="1">
      <c r="B91" s="64" t="s">
        <v>153</v>
      </c>
      <c r="C91" s="21">
        <f>C74+C75</f>
        <v>0</v>
      </c>
      <c r="D91" s="232" t="s">
        <v>154</v>
      </c>
      <c r="E91" s="233"/>
      <c r="F91" s="233"/>
      <c r="G91" s="233"/>
      <c r="H91" s="233"/>
    </row>
    <row r="92" spans="2:9" ht="24.95" customHeight="1" thickTop="1" thickBot="1">
      <c r="B92" s="65" t="s">
        <v>155</v>
      </c>
      <c r="C92" s="66">
        <f>INT(IF(C91=C86,0,IF(C90&gt;C86,C86-C91,MAX(C90-C91,0))))</f>
        <v>0</v>
      </c>
      <c r="D92" s="234" t="s">
        <v>156</v>
      </c>
      <c r="E92" s="233"/>
      <c r="F92" s="233"/>
      <c r="G92" s="233"/>
      <c r="H92" s="233"/>
    </row>
    <row r="93" spans="2:9" ht="24.95" customHeight="1" thickTop="1"/>
    <row r="94" spans="2:9" ht="24.95" customHeight="1">
      <c r="B94" s="41" t="s">
        <v>44</v>
      </c>
      <c r="C94" s="67"/>
      <c r="D94" s="67"/>
      <c r="E94" s="67"/>
      <c r="F94" s="67"/>
      <c r="G94" s="67"/>
      <c r="H94" s="224"/>
      <c r="I94" s="196" t="str">
        <f>+IF(COUNTBLANK(C97:D102)+COUNTBLANK(C110:D119)+COUNTBLANK(C124:D129)+COUNTBLANK(C135:D149)&gt;0,"未入力あり","入力完了")</f>
        <v>未入力あり</v>
      </c>
    </row>
    <row r="95" spans="2:9" ht="24.95" customHeight="1">
      <c r="B95" s="68" t="s">
        <v>157</v>
      </c>
      <c r="C95" s="189"/>
      <c r="D95" s="69"/>
    </row>
    <row r="96" spans="2:9" ht="24.95" customHeight="1">
      <c r="B96" s="70" t="s">
        <v>94</v>
      </c>
      <c r="C96" s="71" t="s">
        <v>112</v>
      </c>
      <c r="D96" s="71" t="s">
        <v>97</v>
      </c>
      <c r="E96" s="38"/>
      <c r="F96" s="38"/>
    </row>
    <row r="97" spans="2:6" ht="24.95" customHeight="1">
      <c r="B97" s="72" t="s">
        <v>158</v>
      </c>
      <c r="C97" s="12"/>
      <c r="D97" s="12"/>
    </row>
    <row r="98" spans="2:6" ht="24.95" customHeight="1">
      <c r="B98" s="72" t="s">
        <v>159</v>
      </c>
      <c r="C98" s="12"/>
      <c r="D98" s="12"/>
    </row>
    <row r="99" spans="2:6" ht="24.95" customHeight="1">
      <c r="B99" s="72" t="s">
        <v>160</v>
      </c>
      <c r="C99" s="12"/>
      <c r="D99" s="12"/>
    </row>
    <row r="100" spans="2:6" ht="24.95" customHeight="1">
      <c r="B100" s="72" t="s">
        <v>161</v>
      </c>
      <c r="C100" s="12"/>
      <c r="D100" s="12"/>
    </row>
    <row r="101" spans="2:6" ht="24.95" customHeight="1">
      <c r="B101" s="72" t="s">
        <v>162</v>
      </c>
      <c r="C101" s="12"/>
      <c r="D101" s="12"/>
    </row>
    <row r="102" spans="2:6" ht="24.95" customHeight="1" thickBot="1">
      <c r="B102" s="73" t="s">
        <v>163</v>
      </c>
      <c r="C102" s="13"/>
      <c r="D102" s="13"/>
    </row>
    <row r="103" spans="2:6" ht="24.95" customHeight="1" thickTop="1">
      <c r="B103" s="74" t="s">
        <v>164</v>
      </c>
      <c r="C103" s="31">
        <f>SUM(C97:C102)</f>
        <v>0</v>
      </c>
      <c r="D103" s="31">
        <f>SUM(D97:D102)</f>
        <v>0</v>
      </c>
    </row>
    <row r="105" spans="2:6" ht="24.95" customHeight="1">
      <c r="B105" s="68" t="s">
        <v>165</v>
      </c>
      <c r="C105" s="189"/>
      <c r="D105" s="75"/>
    </row>
    <row r="106" spans="2:6" ht="24.95" customHeight="1">
      <c r="B106" s="70" t="s">
        <v>94</v>
      </c>
      <c r="C106" s="71" t="s">
        <v>112</v>
      </c>
      <c r="D106" s="71" t="s">
        <v>97</v>
      </c>
      <c r="E106" s="38"/>
      <c r="F106" s="38"/>
    </row>
    <row r="107" spans="2:6" ht="24.95" customHeight="1">
      <c r="B107" s="76" t="s">
        <v>166</v>
      </c>
      <c r="C107" s="24">
        <f t="shared" ref="C107:D109" si="0">C97</f>
        <v>0</v>
      </c>
      <c r="D107" s="24">
        <f t="shared" si="0"/>
        <v>0</v>
      </c>
    </row>
    <row r="108" spans="2:6" ht="24.95" customHeight="1">
      <c r="B108" s="76" t="s">
        <v>167</v>
      </c>
      <c r="C108" s="24">
        <f t="shared" si="0"/>
        <v>0</v>
      </c>
      <c r="D108" s="24">
        <f t="shared" si="0"/>
        <v>0</v>
      </c>
    </row>
    <row r="109" spans="2:6" ht="24.95" customHeight="1">
      <c r="B109" s="76" t="s">
        <v>168</v>
      </c>
      <c r="C109" s="24">
        <f t="shared" si="0"/>
        <v>0</v>
      </c>
      <c r="D109" s="24">
        <f t="shared" si="0"/>
        <v>0</v>
      </c>
    </row>
    <row r="110" spans="2:6" ht="24.95" customHeight="1">
      <c r="B110" s="72" t="s">
        <v>169</v>
      </c>
      <c r="C110" s="12"/>
      <c r="D110" s="12"/>
    </row>
    <row r="111" spans="2:6" ht="24.95" customHeight="1">
      <c r="B111" s="72" t="s">
        <v>170</v>
      </c>
      <c r="C111" s="12"/>
      <c r="D111" s="12"/>
    </row>
    <row r="112" spans="2:6" ht="24.95" customHeight="1">
      <c r="B112" s="76" t="s">
        <v>171</v>
      </c>
      <c r="C112" s="24">
        <f>C100</f>
        <v>0</v>
      </c>
      <c r="D112" s="24">
        <f>D100</f>
        <v>0</v>
      </c>
    </row>
    <row r="113" spans="2:6" ht="24.95" customHeight="1">
      <c r="B113" s="72" t="s">
        <v>172</v>
      </c>
      <c r="C113" s="12"/>
      <c r="D113" s="12"/>
    </row>
    <row r="114" spans="2:6" ht="24.95" customHeight="1">
      <c r="B114" s="72" t="s">
        <v>263</v>
      </c>
      <c r="C114" s="12"/>
      <c r="D114" s="12"/>
    </row>
    <row r="115" spans="2:6" ht="24.95" customHeight="1">
      <c r="B115" s="72" t="s">
        <v>266</v>
      </c>
      <c r="C115" s="12"/>
      <c r="D115" s="12"/>
    </row>
    <row r="116" spans="2:6" ht="24.95" customHeight="1">
      <c r="B116" s="76" t="s">
        <v>173</v>
      </c>
      <c r="C116" s="24">
        <f>C101</f>
        <v>0</v>
      </c>
      <c r="D116" s="24">
        <f>D101</f>
        <v>0</v>
      </c>
    </row>
    <row r="117" spans="2:6" ht="24.95" customHeight="1">
      <c r="B117" s="72" t="s">
        <v>174</v>
      </c>
      <c r="C117" s="12"/>
      <c r="D117" s="12"/>
    </row>
    <row r="118" spans="2:6" ht="24.95" customHeight="1">
      <c r="B118" s="76" t="s">
        <v>175</v>
      </c>
      <c r="C118" s="24">
        <f>C102</f>
        <v>0</v>
      </c>
      <c r="D118" s="24">
        <f>D102</f>
        <v>0</v>
      </c>
    </row>
    <row r="119" spans="2:6" ht="24.95" customHeight="1" thickBot="1">
      <c r="B119" s="77" t="s">
        <v>176</v>
      </c>
      <c r="C119" s="14"/>
      <c r="D119" s="14"/>
    </row>
    <row r="120" spans="2:6" ht="24.95" customHeight="1" thickTop="1">
      <c r="B120" s="78" t="s">
        <v>177</v>
      </c>
      <c r="C120" s="25">
        <f>SUM(C107:C119)</f>
        <v>0</v>
      </c>
      <c r="D120" s="25">
        <f>SUM(D107:D119)</f>
        <v>0</v>
      </c>
    </row>
    <row r="121" spans="2:6" ht="24.95" customHeight="1">
      <c r="B121" s="79"/>
    </row>
    <row r="122" spans="2:6" ht="24" customHeight="1">
      <c r="B122" s="68" t="s">
        <v>178</v>
      </c>
      <c r="C122" s="189"/>
      <c r="D122" s="69"/>
    </row>
    <row r="123" spans="2:6" ht="24.95" customHeight="1">
      <c r="B123" s="80" t="s">
        <v>94</v>
      </c>
      <c r="C123" s="71" t="s">
        <v>112</v>
      </c>
      <c r="D123" s="71" t="s">
        <v>97</v>
      </c>
      <c r="E123" s="38"/>
      <c r="F123" s="38"/>
    </row>
    <row r="124" spans="2:6" ht="24.95" customHeight="1">
      <c r="B124" s="72" t="s">
        <v>179</v>
      </c>
      <c r="C124" s="12"/>
      <c r="D124" s="12"/>
    </row>
    <row r="125" spans="2:6" ht="24.95" customHeight="1">
      <c r="B125" s="72" t="s">
        <v>180</v>
      </c>
      <c r="C125" s="12"/>
      <c r="D125" s="12"/>
    </row>
    <row r="126" spans="2:6" ht="24.95" customHeight="1">
      <c r="B126" s="72" t="s">
        <v>181</v>
      </c>
      <c r="C126" s="12"/>
      <c r="D126" s="12"/>
    </row>
    <row r="127" spans="2:6" ht="24.95" customHeight="1" thickBot="1">
      <c r="B127" s="73" t="s">
        <v>176</v>
      </c>
      <c r="C127" s="13"/>
      <c r="D127" s="13"/>
    </row>
    <row r="128" spans="2:6" ht="24.95" customHeight="1" thickTop="1" thickBot="1">
      <c r="B128" s="81" t="s">
        <v>182</v>
      </c>
      <c r="C128" s="26">
        <f>SUM(C124:C127)</f>
        <v>0</v>
      </c>
      <c r="D128" s="26">
        <f>SUM(D124:D127)</f>
        <v>0</v>
      </c>
    </row>
    <row r="129" spans="2:6" ht="24.95" customHeight="1" thickTop="1" thickBot="1">
      <c r="B129" s="82" t="s">
        <v>183</v>
      </c>
      <c r="C129" s="15"/>
      <c r="D129" s="15"/>
    </row>
    <row r="130" spans="2:6" ht="24.95" customHeight="1" thickTop="1">
      <c r="B130" s="78" t="s">
        <v>177</v>
      </c>
      <c r="C130" s="25">
        <f>C124+C125+C126+C127+C129</f>
        <v>0</v>
      </c>
      <c r="D130" s="25">
        <f>D128+D129</f>
        <v>0</v>
      </c>
    </row>
    <row r="131" spans="2:6" ht="24.95" customHeight="1">
      <c r="B131" s="79"/>
      <c r="C131" s="69"/>
      <c r="D131" s="69"/>
    </row>
    <row r="132" spans="2:6" ht="24.95" customHeight="1">
      <c r="B132" s="68" t="s">
        <v>184</v>
      </c>
      <c r="C132" s="189"/>
    </row>
    <row r="133" spans="2:6" ht="24.95" customHeight="1">
      <c r="B133" s="37" t="s">
        <v>185</v>
      </c>
      <c r="D133" s="83"/>
    </row>
    <row r="134" spans="2:6" ht="24.95" customHeight="1">
      <c r="B134" s="80" t="s">
        <v>94</v>
      </c>
      <c r="C134" s="86" t="s">
        <v>241</v>
      </c>
      <c r="D134" s="71" t="s">
        <v>187</v>
      </c>
    </row>
    <row r="135" spans="2:6" ht="24.95" customHeight="1">
      <c r="B135" s="72" t="s">
        <v>118</v>
      </c>
      <c r="C135" s="24">
        <f>+'【法人】4回目＞計算用シート'!D135</f>
        <v>0</v>
      </c>
      <c r="D135" s="24">
        <f>D44</f>
        <v>0</v>
      </c>
      <c r="E135" s="83"/>
    </row>
    <row r="136" spans="2:6" ht="24.95" customHeight="1">
      <c r="B136" s="72" t="s">
        <v>120</v>
      </c>
      <c r="C136" s="24">
        <f>+'【法人】4回目＞計算用シート'!D136</f>
        <v>0</v>
      </c>
      <c r="D136" s="24">
        <f>D45</f>
        <v>0</v>
      </c>
    </row>
    <row r="137" spans="2:6" ht="24.95" customHeight="1">
      <c r="B137" s="72" t="s">
        <v>188</v>
      </c>
      <c r="C137" s="24">
        <f>+'【法人】4回目＞計算用シート'!D137</f>
        <v>0</v>
      </c>
      <c r="D137" s="24">
        <f>D46</f>
        <v>0</v>
      </c>
    </row>
    <row r="138" spans="2:6" ht="24.95" customHeight="1">
      <c r="B138" s="72" t="s">
        <v>189</v>
      </c>
      <c r="C138" s="24">
        <f>+'【法人】4回目＞計算用シート'!D138</f>
        <v>0</v>
      </c>
      <c r="D138" s="24">
        <f>D47</f>
        <v>0</v>
      </c>
    </row>
    <row r="139" spans="2:6" ht="24.95" customHeight="1">
      <c r="B139" s="72" t="s">
        <v>190</v>
      </c>
      <c r="C139" s="24">
        <f>+'【法人】4回目＞計算用シート'!D139</f>
        <v>0</v>
      </c>
      <c r="D139" s="24">
        <f>D46-D47</f>
        <v>0</v>
      </c>
    </row>
    <row r="140" spans="2:6" ht="24.95" customHeight="1">
      <c r="B140" s="72" t="s">
        <v>191</v>
      </c>
      <c r="C140" s="24">
        <f>+'【法人】4回目＞計算用シート'!D140</f>
        <v>0</v>
      </c>
      <c r="D140" s="24">
        <f>D46-D47+D49-D50</f>
        <v>0</v>
      </c>
    </row>
    <row r="141" spans="2:6" ht="24.95" customHeight="1">
      <c r="B141" s="72" t="s">
        <v>192</v>
      </c>
      <c r="C141" s="24">
        <f>+'【法人】4回目＞計算用シート'!D141</f>
        <v>0</v>
      </c>
      <c r="D141" s="24">
        <f>D103</f>
        <v>0</v>
      </c>
    </row>
    <row r="142" spans="2:6" ht="24.95" customHeight="1">
      <c r="B142" s="72" t="s">
        <v>193</v>
      </c>
      <c r="C142" s="24">
        <f>+'【法人】4回目＞計算用シート'!D142</f>
        <v>0</v>
      </c>
      <c r="D142" s="24">
        <f>D120</f>
        <v>0</v>
      </c>
    </row>
    <row r="143" spans="2:6" ht="24.95" customHeight="1">
      <c r="B143" s="72" t="s">
        <v>194</v>
      </c>
      <c r="C143" s="24">
        <f>+'【法人】4回目＞計算用シート'!D143</f>
        <v>0</v>
      </c>
      <c r="D143" s="12"/>
      <c r="E143" s="38"/>
      <c r="F143" s="38"/>
    </row>
    <row r="144" spans="2:6" ht="24.95" customHeight="1">
      <c r="B144" s="72" t="s">
        <v>195</v>
      </c>
      <c r="C144" s="24">
        <f>+'【法人】4回目＞計算用シート'!D144</f>
        <v>0</v>
      </c>
      <c r="D144" s="12"/>
    </row>
    <row r="145" spans="2:18" ht="24.95" customHeight="1">
      <c r="B145" s="72" t="s">
        <v>196</v>
      </c>
      <c r="C145" s="24">
        <f>+'【法人】4回目＞計算用シート'!D145</f>
        <v>0</v>
      </c>
      <c r="D145" s="24">
        <f>D130</f>
        <v>0</v>
      </c>
      <c r="E145" s="83"/>
      <c r="F145" s="83"/>
    </row>
    <row r="146" spans="2:18" ht="24.95" customHeight="1">
      <c r="B146" s="72" t="s">
        <v>197</v>
      </c>
      <c r="C146" s="24">
        <f>+'【法人】4回目＞計算用シート'!D146</f>
        <v>0</v>
      </c>
      <c r="D146" s="24">
        <f>D128</f>
        <v>0</v>
      </c>
    </row>
    <row r="147" spans="2:18" ht="24.95" customHeight="1">
      <c r="B147" s="72" t="s">
        <v>198</v>
      </c>
      <c r="C147" s="24">
        <f>+'【法人】4回目＞計算用シート'!D147</f>
        <v>0</v>
      </c>
      <c r="D147" s="24">
        <f>D129</f>
        <v>0</v>
      </c>
    </row>
    <row r="148" spans="2:18" ht="24.95" customHeight="1">
      <c r="B148" s="72" t="s">
        <v>199</v>
      </c>
      <c r="C148" s="24">
        <f>+'【法人】4回目＞計算用シート'!D148</f>
        <v>0</v>
      </c>
      <c r="D148" s="24">
        <f>D139+D142+D145</f>
        <v>0</v>
      </c>
    </row>
    <row r="149" spans="2:18" ht="24.95" customHeight="1">
      <c r="B149" s="72" t="s">
        <v>200</v>
      </c>
      <c r="C149" s="213">
        <f>+'【法人】4回目＞計算用シート'!D149</f>
        <v>0</v>
      </c>
      <c r="D149" s="32"/>
    </row>
    <row r="150" spans="2:18" ht="24.95" customHeight="1">
      <c r="B150" s="72" t="s">
        <v>201</v>
      </c>
      <c r="C150" s="24">
        <f>+'【法人】4回目＞計算用シート'!D150</f>
        <v>0</v>
      </c>
      <c r="D150" s="24">
        <f>IFERROR(D148/D149,)</f>
        <v>0</v>
      </c>
    </row>
    <row r="151" spans="2:18" ht="24.95" customHeight="1">
      <c r="B151" s="108" t="str">
        <f>+IF(OR(SUM(D135:D145)=0),"※今回報告において、「①売上高」∼「⑪減価償却額」の全ての項目が0になることは基本的にはございません。各項目が正しく入力されているか、ご確認をお願いします。","")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51" s="69"/>
      <c r="D151" s="69"/>
    </row>
    <row r="152" spans="2:18" ht="24.95" customHeight="1">
      <c r="B152" s="108" t="str">
        <f>IF(D149&lt;0.1,"※今回報告において、「⑬従業員数」が0になることは基本的にはございません。各項目が0.1以上の数字で正しく入力されているか、ご確認をお願いします。","")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52" s="69"/>
      <c r="D152" s="69"/>
    </row>
    <row r="153" spans="2:18" ht="24.95" customHeight="1">
      <c r="B153" s="108"/>
      <c r="C153" s="69"/>
      <c r="D153" s="69"/>
    </row>
    <row r="154" spans="2:18" ht="24.95" customHeight="1">
      <c r="B154" s="72" t="s">
        <v>202</v>
      </c>
      <c r="C154" s="85"/>
      <c r="D154" s="27">
        <f>IFERROR(IF(C148&lt;0,(D148-C148)/C148*-1,IF(C148&gt;0,(D148-C148)/C148,IF(AND(C148=0,D148&gt;0),1,0))),0)</f>
        <v>0</v>
      </c>
    </row>
    <row r="155" spans="2:18" ht="24.95" customHeight="1">
      <c r="B155" s="72" t="s">
        <v>203</v>
      </c>
      <c r="C155" s="85"/>
      <c r="D155" s="27">
        <f>IFERROR(IF(C150&lt;0,(D150-C150)/C150*-1,IF(C150&gt;0,(D150-C150)/C150,IF(AND(C150=0,D150&gt;0),1,0))),0)</f>
        <v>0</v>
      </c>
    </row>
    <row r="157" spans="2:18" ht="24.95" customHeight="1">
      <c r="B157" s="41" t="s">
        <v>46</v>
      </c>
      <c r="C157" s="67"/>
      <c r="D157" s="67"/>
      <c r="E157" s="67"/>
      <c r="F157" s="67"/>
      <c r="G157" s="67"/>
      <c r="H157" s="67"/>
      <c r="I157" s="67"/>
    </row>
    <row r="158" spans="2:18" ht="24.95" customHeight="1">
      <c r="B158" s="35" t="s">
        <v>204</v>
      </c>
    </row>
    <row r="159" spans="2:18" ht="24.95" customHeight="1">
      <c r="K159" s="35" t="s">
        <v>205</v>
      </c>
    </row>
    <row r="160" spans="2:18" ht="24.95" customHeight="1">
      <c r="B160" s="36" t="s">
        <v>206</v>
      </c>
      <c r="O160" s="225" t="s">
        <v>79</v>
      </c>
      <c r="P160" s="225" t="s">
        <v>82</v>
      </c>
      <c r="Q160" s="225" t="s">
        <v>207</v>
      </c>
      <c r="R160" s="225" t="s">
        <v>208</v>
      </c>
    </row>
    <row r="161" spans="1:19" ht="24.95" customHeight="1">
      <c r="B161" s="80" t="s">
        <v>94</v>
      </c>
      <c r="C161" s="231" t="s">
        <v>242</v>
      </c>
      <c r="D161" s="231" t="s">
        <v>211</v>
      </c>
      <c r="K161" s="35" t="s">
        <v>212</v>
      </c>
      <c r="O161" s="225" t="s">
        <v>213</v>
      </c>
      <c r="P161" s="225" t="s">
        <v>213</v>
      </c>
      <c r="Q161" s="225" t="str">
        <f>+IF(COUNTBLANK(C163:D164)&gt;0,"未入力あり","入力完了")</f>
        <v>未入力あり</v>
      </c>
      <c r="R161" s="225" t="str">
        <f>+IF(COUNTBLANK(C163:D164)&gt;0,"未入力あり","入力完了")</f>
        <v>未入力あり</v>
      </c>
      <c r="S161" s="198"/>
    </row>
    <row r="162" spans="1:19" ht="24.95" customHeight="1">
      <c r="B162" s="80" t="s">
        <v>214</v>
      </c>
      <c r="C162" s="216" t="str">
        <f>+'【法人】4回目＞計算用シート'!D162</f>
        <v>　年　3月時点</v>
      </c>
      <c r="D162" s="220" t="s">
        <v>216</v>
      </c>
      <c r="K162" s="35" t="s">
        <v>80</v>
      </c>
      <c r="O162" s="225" t="str">
        <f>+IF(COUNTBLANK(C163:D164)&gt;0,"未入力あり","入力完了")</f>
        <v>未入力あり</v>
      </c>
      <c r="P162" s="225"/>
      <c r="Q162" s="225"/>
      <c r="R162" s="225"/>
      <c r="S162" s="198"/>
    </row>
    <row r="163" spans="1:19" ht="24.95" customHeight="1">
      <c r="B163" s="80" t="s">
        <v>217</v>
      </c>
      <c r="C163" s="33">
        <f>+'【法人】4回目＞計算用シート'!D163</f>
        <v>0</v>
      </c>
      <c r="D163" s="93"/>
      <c r="K163" s="35" t="s">
        <v>218</v>
      </c>
      <c r="O163" s="225" t="s">
        <v>213</v>
      </c>
      <c r="P163" s="225" t="s">
        <v>213</v>
      </c>
      <c r="Q163" s="225" t="str">
        <f>+IF(COUNTBLANK(C170:D171)&gt;0,"未入力あり","入力完了")</f>
        <v>未入力あり</v>
      </c>
      <c r="R163" s="225" t="str">
        <f>+IF(COUNTBLANK(C176:D177)&gt;0,"未入力あり","入力完了")</f>
        <v>未入力あり</v>
      </c>
      <c r="S163" s="198"/>
    </row>
    <row r="164" spans="1:19" ht="24.95" customHeight="1" thickBot="1">
      <c r="B164" s="80" t="s">
        <v>219</v>
      </c>
      <c r="C164" s="33">
        <f>+'【法人】4回目＞計算用シート'!D164</f>
        <v>0</v>
      </c>
      <c r="D164" s="218"/>
    </row>
    <row r="165" spans="1:19" ht="24.95" customHeight="1" thickTop="1" thickBot="1">
      <c r="D165" s="217" t="s">
        <v>220</v>
      </c>
      <c r="E165" s="221" t="str">
        <f>IF(OR($C$10=$K$17,$C$10=$K$18),IF(D164-D163&gt;=30,"〇","×"),IF(D164-D163&gt;=50,"〇","×"))</f>
        <v>×</v>
      </c>
    </row>
    <row r="166" spans="1:19" ht="24.95" customHeight="1" thickTop="1">
      <c r="K166" s="225"/>
    </row>
    <row r="167" spans="1:19" ht="24.95" customHeight="1">
      <c r="A167" s="225"/>
      <c r="B167" s="226" t="s">
        <v>243</v>
      </c>
      <c r="C167" s="225"/>
      <c r="D167" s="225"/>
      <c r="E167" s="225"/>
      <c r="F167" s="225"/>
      <c r="I167" s="225"/>
      <c r="J167" s="225"/>
      <c r="M167" s="225"/>
    </row>
    <row r="168" spans="1:19" ht="24.95" customHeight="1">
      <c r="B168" s="80" t="s">
        <v>94</v>
      </c>
      <c r="C168" s="231" t="s">
        <v>242</v>
      </c>
      <c r="D168" s="231" t="s">
        <v>231</v>
      </c>
    </row>
    <row r="169" spans="1:19" ht="24.75" customHeight="1">
      <c r="B169" s="206" t="s">
        <v>232</v>
      </c>
      <c r="C169" s="214" t="str">
        <f>+'【法人】4回目＞計算用シート'!D169</f>
        <v>　年　3月時点</v>
      </c>
      <c r="D169" s="219" t="s">
        <v>234</v>
      </c>
    </row>
    <row r="170" spans="1:19" ht="24.95" customHeight="1">
      <c r="B170" s="206" t="s">
        <v>217</v>
      </c>
      <c r="C170" s="33">
        <f>+'【法人】4回目＞計算用シート'!D170</f>
        <v>0</v>
      </c>
      <c r="D170" s="93"/>
    </row>
    <row r="171" spans="1:19" ht="24.95" customHeight="1">
      <c r="B171" s="80" t="s">
        <v>219</v>
      </c>
      <c r="C171" s="33">
        <f>+'【法人】4回目＞計算用シート'!D171</f>
        <v>0</v>
      </c>
      <c r="D171" s="93"/>
    </row>
    <row r="172" spans="1:19" ht="24.95" customHeight="1">
      <c r="C172" s="91"/>
      <c r="D172" s="91"/>
      <c r="E172" s="91"/>
      <c r="F172" s="1"/>
    </row>
    <row r="173" spans="1:19" ht="24.95" customHeight="1">
      <c r="B173" s="36" t="s">
        <v>244</v>
      </c>
    </row>
    <row r="174" spans="1:19" ht="24.95" customHeight="1">
      <c r="B174" s="80" t="s">
        <v>94</v>
      </c>
      <c r="C174" s="231" t="s">
        <v>242</v>
      </c>
      <c r="D174" s="231" t="s">
        <v>211</v>
      </c>
    </row>
    <row r="175" spans="1:19" ht="24.95" customHeight="1">
      <c r="B175" s="80" t="s">
        <v>232</v>
      </c>
      <c r="C175" s="214" t="str">
        <f>+'【法人】4回目＞計算用シート'!D175</f>
        <v>　年　3月時点</v>
      </c>
      <c r="D175" s="219" t="s">
        <v>234</v>
      </c>
    </row>
    <row r="176" spans="1:19" ht="24.95" customHeight="1">
      <c r="B176" s="206" t="s">
        <v>217</v>
      </c>
      <c r="C176" s="33">
        <f>+'【法人】4回目＞計算用シート'!D176</f>
        <v>0</v>
      </c>
      <c r="D176" s="93"/>
    </row>
    <row r="177" spans="2:6" ht="24.95" customHeight="1">
      <c r="B177" s="206" t="s">
        <v>219</v>
      </c>
      <c r="C177" s="215">
        <f>+'【法人】4回目＞計算用シート'!D177</f>
        <v>0</v>
      </c>
      <c r="D177" s="93"/>
    </row>
    <row r="178" spans="2:6" ht="24.95" customHeight="1">
      <c r="B178" s="90"/>
      <c r="C178" s="88"/>
      <c r="E178" s="92"/>
      <c r="F178"/>
    </row>
    <row r="179" spans="2:6" ht="24" customHeight="1">
      <c r="B179" s="35" t="s">
        <v>240</v>
      </c>
    </row>
  </sheetData>
  <sheetProtection algorithmName="SHA-512" hashValue="e1ZeDEKWudk5Fl3iydCtykjaMIpCe1rxqkCVhXg7scppbu4+PBkFva8IbTx26THOiHFYykbAy9EGVz4TCasdzA==" saltValue="lsG3+bQ94/qGQYczkgqOUg==" spinCount="100000" sheet="1" selectLockedCells="1"/>
  <mergeCells count="38">
    <mergeCell ref="E57:H57"/>
    <mergeCell ref="E50:F50"/>
    <mergeCell ref="G50:H50"/>
    <mergeCell ref="E51:F51"/>
    <mergeCell ref="G51:H51"/>
    <mergeCell ref="E52:F52"/>
    <mergeCell ref="G52:H52"/>
    <mergeCell ref="E53:F53"/>
    <mergeCell ref="G53:H53"/>
    <mergeCell ref="E54:F54"/>
    <mergeCell ref="G54:H54"/>
    <mergeCell ref="E56:H56"/>
    <mergeCell ref="E47:F47"/>
    <mergeCell ref="G47:H47"/>
    <mergeCell ref="E48:F48"/>
    <mergeCell ref="G48:H48"/>
    <mergeCell ref="E49:F49"/>
    <mergeCell ref="G49:H49"/>
    <mergeCell ref="E44:F44"/>
    <mergeCell ref="G44:H44"/>
    <mergeCell ref="E45:F45"/>
    <mergeCell ref="G45:H45"/>
    <mergeCell ref="E46:F46"/>
    <mergeCell ref="G46:H46"/>
    <mergeCell ref="B38:H38"/>
    <mergeCell ref="B39:H39"/>
    <mergeCell ref="B40:H40"/>
    <mergeCell ref="B41:B43"/>
    <mergeCell ref="C41:C43"/>
    <mergeCell ref="D41:H41"/>
    <mergeCell ref="D42:D43"/>
    <mergeCell ref="E42:H42"/>
    <mergeCell ref="B27:H35"/>
    <mergeCell ref="C10:D10"/>
    <mergeCell ref="C11:D11"/>
    <mergeCell ref="C18:H18"/>
    <mergeCell ref="B19:B22"/>
    <mergeCell ref="C19:H22"/>
  </mergeCells>
  <phoneticPr fontId="2"/>
  <conditionalFormatting sqref="B160:H165">
    <cfRule type="expression" dxfId="22" priority="8">
      <formula>$C$16=$L$27</formula>
    </cfRule>
  </conditionalFormatting>
  <conditionalFormatting sqref="B160:H178">
    <cfRule type="expression" dxfId="21" priority="9">
      <formula>$C$16=$L$28</formula>
    </cfRule>
  </conditionalFormatting>
  <conditionalFormatting sqref="B167:H171">
    <cfRule type="expression" dxfId="20" priority="11">
      <formula>$C$10=$K$20</formula>
    </cfRule>
  </conditionalFormatting>
  <conditionalFormatting sqref="B167:H178">
    <cfRule type="expression" dxfId="19" priority="5">
      <formula>$C$16=$L$23</formula>
    </cfRule>
    <cfRule type="expression" dxfId="18" priority="6">
      <formula>$C$16=$L$25</formula>
    </cfRule>
    <cfRule type="expression" dxfId="17" priority="7">
      <formula>$C$16=$L$26</formula>
    </cfRule>
  </conditionalFormatting>
  <conditionalFormatting sqref="B173:H178">
    <cfRule type="expression" dxfId="16" priority="10">
      <formula>$C$10=$K$19</formula>
    </cfRule>
  </conditionalFormatting>
  <conditionalFormatting sqref="C71:C72">
    <cfRule type="containsBlanks" dxfId="15" priority="1">
      <formula>LEN(TRIM(C71))=0</formula>
    </cfRule>
  </conditionalFormatting>
  <conditionalFormatting sqref="C135:C136 C138 C140:C147">
    <cfRule type="containsBlanks" dxfId="14" priority="15">
      <formula>LEN(TRIM(C135))=0</formula>
    </cfRule>
  </conditionalFormatting>
  <conditionalFormatting sqref="C10:D11">
    <cfRule type="containsBlanks" dxfId="13" priority="24">
      <formula>LEN(TRIM(C10))=0</formula>
    </cfRule>
  </conditionalFormatting>
  <conditionalFormatting sqref="C44:D45">
    <cfRule type="containsBlanks" dxfId="12" priority="19">
      <formula>LEN(TRIM(C44))=0</formula>
    </cfRule>
  </conditionalFormatting>
  <conditionalFormatting sqref="C47:D47">
    <cfRule type="containsBlanks" dxfId="11" priority="18">
      <formula>LEN(TRIM(C47))=0</formula>
    </cfRule>
  </conditionalFormatting>
  <conditionalFormatting sqref="C49:D50 C52:D53">
    <cfRule type="containsBlanks" dxfId="10" priority="17">
      <formula>LEN(TRIM(C49))=0</formula>
    </cfRule>
  </conditionalFormatting>
  <conditionalFormatting sqref="C57:D57">
    <cfRule type="containsBlanks" dxfId="9" priority="16">
      <formula>LEN(TRIM(C57))=0</formula>
    </cfRule>
  </conditionalFormatting>
  <conditionalFormatting sqref="C97:D102">
    <cfRule type="containsBlanks" dxfId="8" priority="22">
      <formula>LEN(TRIM(C97))=0</formula>
    </cfRule>
  </conditionalFormatting>
  <conditionalFormatting sqref="C110:D111 C113:D115 C117:D117 C119:D119">
    <cfRule type="containsBlanks" dxfId="7" priority="21">
      <formula>LEN(TRIM(C110))=0</formula>
    </cfRule>
  </conditionalFormatting>
  <conditionalFormatting sqref="C124:D127 C129:D129">
    <cfRule type="containsBlanks" dxfId="6" priority="20">
      <formula>LEN(TRIM(C124))=0</formula>
    </cfRule>
  </conditionalFormatting>
  <conditionalFormatting sqref="C149:D149">
    <cfRule type="containsBlanks" dxfId="5" priority="14">
      <formula>LEN(TRIM(C149))=0</formula>
    </cfRule>
  </conditionalFormatting>
  <conditionalFormatting sqref="C170:D171 C176:D177 C163:D164 C12:C16">
    <cfRule type="containsBlanks" dxfId="4" priority="13">
      <formula>LEN(TRIM(C12))=0</formula>
    </cfRule>
  </conditionalFormatting>
  <conditionalFormatting sqref="C18:H22 B27:H35 C69 C74:C75">
    <cfRule type="containsBlanks" dxfId="3" priority="25">
      <formula>LEN(TRIM(B18))=0</formula>
    </cfRule>
  </conditionalFormatting>
  <conditionalFormatting sqref="D143:D144">
    <cfRule type="containsBlanks" dxfId="2" priority="23">
      <formula>LEN(TRIM(D143))=0</formula>
    </cfRule>
  </conditionalFormatting>
  <conditionalFormatting sqref="G1:I1">
    <cfRule type="expression" dxfId="1" priority="12">
      <formula>LEN($G$1)&gt;1</formula>
    </cfRule>
  </conditionalFormatting>
  <conditionalFormatting sqref="I2:I5">
    <cfRule type="expression" dxfId="0" priority="4">
      <formula>$I2="未入力あり"</formula>
    </cfRule>
  </conditionalFormatting>
  <dataValidations count="6">
    <dataValidation type="list" allowBlank="1" showInputMessage="1" showErrorMessage="1" sqref="C16" xr:uid="{C9CA86DB-F4C3-49AE-A2D0-F812F3F235D6}">
      <formula1>INDIRECT(  IF($C$10=$K$17,"_6次",  IF($C$10=$K$18,"_7次",  IF(OR($C$10=$K$19,$C$10=$K$20),"_8_9次","")  )))</formula1>
    </dataValidation>
    <dataValidation imeMode="disabled" allowBlank="1" showInputMessage="1" showErrorMessage="1" sqref="C12" xr:uid="{741C3659-85D2-4D36-8DD1-5851B8012CF4}"/>
    <dataValidation type="date" allowBlank="1" showInputMessage="1" showErrorMessage="1" error="「yyyy/m/d」の形式で入力してください。" sqref="C14:C15" xr:uid="{EF92EF97-681F-4A3C-B5E5-5D026711049C}">
      <formula1>1</formula1>
      <formula2>73051</formula2>
    </dataValidation>
    <dataValidation type="decimal" allowBlank="1" showInputMessage="1" showErrorMessage="1" error="半角数字で入力してください。" sqref="C44:D45 C47:D47 C49:D50 C52:D53 C57:D57 C69 C163:D164 C74:C75 C97:D102 C110:D119 C124:D130 C135:D147 C176:D177 C170:D171 C71:C72" xr:uid="{FB5A6B03-B4B0-4D03-B3BD-4188B515BC0C}">
      <formula1>-1E+99</formula1>
      <formula2>1E+99</formula2>
    </dataValidation>
    <dataValidation type="decimal" allowBlank="1" error="0.1名以上の数字を半角で入力してください" prompt="0.1名以上を入力してください" sqref="C149" xr:uid="{9BBB97F7-0708-461A-995A-2C7490146280}">
      <formula1>0</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49" xr:uid="{4B88477A-9EEE-4C27-8CC0-9C72D10EC1ED}">
      <formula1>0.1</formula1>
      <formula2>1E+99</formula2>
    </dataValidation>
  </dataValidations>
  <pageMargins left="0.7" right="0.7" top="0.75" bottom="0.75" header="0.3" footer="0.3"/>
  <pageSetup paperSize="9" scale="35" orientation="portrait" r:id="rId1"/>
  <rowBreaks count="3" manualBreakCount="3">
    <brk id="23" max="8" man="1"/>
    <brk id="93" max="8" man="1"/>
    <brk id="156" max="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41ADD72-BD0A-45DF-A679-523DFD074A07}">
          <x14:formula1>
            <xm:f>データ用!$B$11:$B$14</xm:f>
          </x14:formula1>
          <xm:sqref>C10:D10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D5D89-7948-44D1-8393-959E73FD7D4F}">
  <sheetPr codeName="Sheet7"/>
  <dimension ref="B1:F14"/>
  <sheetViews>
    <sheetView workbookViewId="0"/>
  </sheetViews>
  <sheetFormatPr defaultRowHeight="18.75"/>
  <cols>
    <col min="2" max="2" width="63" customWidth="1"/>
    <col min="3" max="4" width="20.625" customWidth="1"/>
    <col min="5" max="5" width="50.125" style="1" customWidth="1"/>
    <col min="6" max="6" width="36" customWidth="1"/>
  </cols>
  <sheetData>
    <row r="1" spans="2:6" s="1" customFormat="1">
      <c r="B1" s="2" t="s">
        <v>245</v>
      </c>
      <c r="C1" s="2" t="s">
        <v>246</v>
      </c>
      <c r="D1" s="2" t="s">
        <v>247</v>
      </c>
      <c r="E1" s="2" t="s">
        <v>248</v>
      </c>
      <c r="F1" s="2" t="s">
        <v>249</v>
      </c>
    </row>
    <row r="2" spans="2:6">
      <c r="B2" s="3" t="s">
        <v>50</v>
      </c>
      <c r="C2" s="4">
        <v>44561</v>
      </c>
      <c r="D2" s="5" t="s">
        <v>250</v>
      </c>
      <c r="E2" s="5" t="s">
        <v>250</v>
      </c>
      <c r="F2" s="5" t="s">
        <v>250</v>
      </c>
    </row>
    <row r="3" spans="2:6">
      <c r="B3" s="3" t="s">
        <v>53</v>
      </c>
      <c r="C3" s="4">
        <v>44561</v>
      </c>
      <c r="D3" s="5" t="s">
        <v>250</v>
      </c>
      <c r="E3" s="5" t="s">
        <v>250</v>
      </c>
      <c r="F3" s="5" t="s">
        <v>250</v>
      </c>
    </row>
    <row r="4" spans="2:6">
      <c r="B4" s="3" t="s">
        <v>251</v>
      </c>
      <c r="C4" s="4">
        <v>44561</v>
      </c>
      <c r="D4" s="5" t="s">
        <v>250</v>
      </c>
      <c r="E4" s="5" t="s">
        <v>250</v>
      </c>
      <c r="F4" s="5" t="s">
        <v>250</v>
      </c>
    </row>
    <row r="5" spans="2:6">
      <c r="B5" s="3" t="s">
        <v>59</v>
      </c>
      <c r="C5" s="4">
        <v>44957</v>
      </c>
      <c r="D5" s="5" t="s">
        <v>252</v>
      </c>
      <c r="E5" s="5" t="s">
        <v>253</v>
      </c>
      <c r="F5" s="5" t="s">
        <v>250</v>
      </c>
    </row>
    <row r="6" spans="2:6">
      <c r="B6" s="3" t="s">
        <v>62</v>
      </c>
      <c r="C6" s="4">
        <v>45046</v>
      </c>
      <c r="D6" s="5" t="s">
        <v>252</v>
      </c>
      <c r="E6" s="5" t="s">
        <v>254</v>
      </c>
      <c r="F6" s="5" t="s">
        <v>250</v>
      </c>
    </row>
    <row r="7" spans="2:6">
      <c r="B7" s="3" t="s">
        <v>65</v>
      </c>
      <c r="C7" s="4">
        <v>45138</v>
      </c>
      <c r="D7" s="5" t="s">
        <v>252</v>
      </c>
      <c r="E7" s="5" t="s">
        <v>254</v>
      </c>
      <c r="F7" s="5" t="s">
        <v>250</v>
      </c>
    </row>
    <row r="8" spans="2:6">
      <c r="B8" s="3" t="s">
        <v>68</v>
      </c>
      <c r="C8" s="4">
        <v>45216</v>
      </c>
      <c r="D8" s="5" t="s">
        <v>252</v>
      </c>
      <c r="E8" s="5" t="s">
        <v>254</v>
      </c>
      <c r="F8" s="5" t="s">
        <v>250</v>
      </c>
    </row>
    <row r="9" spans="2:6">
      <c r="B9" s="3" t="s">
        <v>255</v>
      </c>
      <c r="C9" s="4">
        <v>44911</v>
      </c>
      <c r="D9" s="5" t="s">
        <v>252</v>
      </c>
      <c r="E9" s="5" t="s">
        <v>256</v>
      </c>
      <c r="F9" s="5" t="s">
        <v>257</v>
      </c>
    </row>
    <row r="10" spans="2:6">
      <c r="B10" s="3" t="s">
        <v>71</v>
      </c>
      <c r="C10" s="4">
        <v>45313</v>
      </c>
      <c r="D10" s="5" t="s">
        <v>258</v>
      </c>
      <c r="E10" s="5" t="s">
        <v>259</v>
      </c>
      <c r="F10" s="5" t="s">
        <v>260</v>
      </c>
    </row>
    <row r="11" spans="2:6">
      <c r="B11" s="3" t="s">
        <v>73</v>
      </c>
      <c r="C11" s="4">
        <v>45406</v>
      </c>
      <c r="D11" s="5" t="s">
        <v>258</v>
      </c>
      <c r="E11" s="5" t="s">
        <v>259</v>
      </c>
      <c r="F11" s="5" t="s">
        <v>260</v>
      </c>
    </row>
    <row r="12" spans="2:6">
      <c r="B12" s="3" t="s">
        <v>75</v>
      </c>
      <c r="C12" s="4">
        <v>45473</v>
      </c>
      <c r="D12" s="5" t="s">
        <v>258</v>
      </c>
      <c r="E12" s="5" t="s">
        <v>259</v>
      </c>
      <c r="F12" s="5" t="s">
        <v>260</v>
      </c>
    </row>
    <row r="13" spans="2:6">
      <c r="B13" s="3" t="s">
        <v>77</v>
      </c>
      <c r="C13" s="4">
        <v>45551</v>
      </c>
      <c r="D13" s="5" t="s">
        <v>258</v>
      </c>
      <c r="E13" s="5" t="s">
        <v>259</v>
      </c>
      <c r="F13" s="5" t="s">
        <v>261</v>
      </c>
    </row>
    <row r="14" spans="2:6">
      <c r="B14" s="3" t="s">
        <v>78</v>
      </c>
      <c r="C14" s="4">
        <v>45618</v>
      </c>
      <c r="D14" s="5" t="s">
        <v>258</v>
      </c>
      <c r="E14" s="5" t="s">
        <v>259</v>
      </c>
      <c r="F14" s="5" t="s">
        <v>262</v>
      </c>
    </row>
  </sheetData>
  <phoneticPr fontId="2"/>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54E8DFD01224144981B93015CD35816" ma:contentTypeVersion="8" ma:contentTypeDescription="Create a new document." ma:contentTypeScope="" ma:versionID="d29e8ebc47721d9af8b201a2facd0506">
  <xsd:schema xmlns:xsd="http://www.w3.org/2001/XMLSchema" xmlns:xs="http://www.w3.org/2001/XMLSchema" xmlns:p="http://schemas.microsoft.com/office/2006/metadata/properties" xmlns:ns2="b30b1fd2-fa42-4e0a-b16a-fe746fdd9c9d" targetNamespace="http://schemas.microsoft.com/office/2006/metadata/properties" ma:root="true" ma:fieldsID="b029534dc9137ebba2f9b7d63b091985" ns2:_="">
    <xsd:import namespace="b30b1fd2-fa42-4e0a-b16a-fe746fdd9c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0b1fd2-fa42-4e0a-b16a-fe746fdd9c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3A2538-8684-4C35-BE5A-03B7753F8A39}">
  <ds:schemaRefs>
    <ds:schemaRef ds:uri="http://purl.org/dc/dcmitype/"/>
    <ds:schemaRef ds:uri="http://schemas.openxmlformats.org/package/2006/metadata/core-properties"/>
    <ds:schemaRef ds:uri="http://purl.org/dc/elements/1.1/"/>
    <ds:schemaRef ds:uri="http://schemas.microsoft.com/office/2006/documentManagement/types"/>
    <ds:schemaRef ds:uri="http://purl.org/dc/terms/"/>
    <ds:schemaRef ds:uri="http://schemas.microsoft.com/office/infopath/2007/PartnerControls"/>
    <ds:schemaRef ds:uri="b30b1fd2-fa42-4e0a-b16a-fe746fdd9c9d"/>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3062FB37-A74B-4CB7-9584-104A15CAD9BE}">
  <ds:schemaRefs>
    <ds:schemaRef ds:uri="http://schemas.microsoft.com/sharepoint/v3/contenttype/forms"/>
  </ds:schemaRefs>
</ds:datastoreItem>
</file>

<file path=customXml/itemProps3.xml><?xml version="1.0" encoding="utf-8"?>
<ds:datastoreItem xmlns:ds="http://schemas.openxmlformats.org/officeDocument/2006/customXml" ds:itemID="{B5A076DB-F58B-46A2-B059-D654C52C4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0b1fd2-fa42-4e0a-b16a-fe746fdd9c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vt:i4>
      </vt:variant>
    </vt:vector>
  </HeadingPairs>
  <TitlesOfParts>
    <vt:vector size="27" baseType="lpstr">
      <vt:lpstr>【参考】報告時期一覧</vt:lpstr>
      <vt:lpstr>【法人】1回目＞計算用シート</vt:lpstr>
      <vt:lpstr>【法人】2回目＞計算用シート</vt:lpstr>
      <vt:lpstr>【法人】3回目＞計算用シート</vt:lpstr>
      <vt:lpstr>【法人】4回目＞計算用シート</vt:lpstr>
      <vt:lpstr>【法人】5回目＞計算用シート</vt:lpstr>
      <vt:lpstr>データ用</vt:lpstr>
      <vt:lpstr>'【法人】2回目＞計算用シート'!_6次</vt:lpstr>
      <vt:lpstr>'【法人】3回目＞計算用シート'!_6次</vt:lpstr>
      <vt:lpstr>'【法人】4回目＞計算用シート'!_6次</vt:lpstr>
      <vt:lpstr>'【法人】5回目＞計算用シート'!_6次</vt:lpstr>
      <vt:lpstr>_6次</vt:lpstr>
      <vt:lpstr>'【法人】2回目＞計算用シート'!_7次</vt:lpstr>
      <vt:lpstr>'【法人】3回目＞計算用シート'!_7次</vt:lpstr>
      <vt:lpstr>'【法人】4回目＞計算用シート'!_7次</vt:lpstr>
      <vt:lpstr>'【法人】5回目＞計算用シート'!_7次</vt:lpstr>
      <vt:lpstr>_7次</vt:lpstr>
      <vt:lpstr>'【法人】2回目＞計算用シート'!_8_9次</vt:lpstr>
      <vt:lpstr>'【法人】3回目＞計算用シート'!_8_9次</vt:lpstr>
      <vt:lpstr>'【法人】4回目＞計算用シート'!_8_9次</vt:lpstr>
      <vt:lpstr>'【法人】5回目＞計算用シート'!_8_9次</vt:lpstr>
      <vt:lpstr>_8_9次</vt:lpstr>
      <vt:lpstr>'【法人】1回目＞計算用シート'!Print_Area</vt:lpstr>
      <vt:lpstr>'【法人】2回目＞計算用シート'!Print_Area</vt:lpstr>
      <vt:lpstr>'【法人】3回目＞計算用シート'!Print_Area</vt:lpstr>
      <vt:lpstr>'【法人】4回目＞計算用シート'!Print_Area</vt:lpstr>
      <vt:lpstr>'【法人】5回目＞計算用シート'!Print_Area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2025-03-13T08:07:59Z</dcterms:created>
  <dcterms:modified xsi:type="dcterms:W3CDTF">2026-06-01T13:18:42Z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0x010100D54E8DFD01224144981B93015CD35816</vt:lpwstr>
  </property>
</Properties>
</file>